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S1"/>
    <sheet name="Cover" sheetId="2" r:id="rIdS2"/>
    <sheet name="Budget" sheetId="3" r:id="rIdS3"/>
    <sheet name="Lists (helper)" sheetId="4" r:id="rIdS4"/>
    <sheet name="Spend log" sheetId="5" r:id="rIdS5"/>
    <sheet name="Return" sheetId="6" r:id="rIdS6"/>
  </sheets>
  <definedNames>
    <definedName name="SchoolName">'Cover'!$C$8</definedName>
    <definedName name="FinYear">'Cover'!$C$9</definedName>
    <definedName name="Currency">'Cover'!$C$10</definedName>
    <definedName name="FYStart">'Cover'!$C$11</definedName>
    <definedName name="Section">'Cover'!$C$12</definedName>
    <definedName name="Department">'Cover'!$C$13</definedName>
    <definedName name="Allocation">'Cover'!$C$14</definedName>
    <definedName name="AmberAt">'Cover'!$C$15</definedName>
    <definedName name="FrontLoad">'Cover'!$C$16</definedName>
    <definedName name="YearEnd">'Cover'!$C$17</definedName>
    <definedName name="BigTicket">'Cover'!$C$18</definedName>
    <definedName name="LineNames">'Budget'!$B$6:$B$30</definedName>
    <definedName name="PriorityList">'Lists (helper)'!$A$2:$A$10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"/>
    <numFmt numFmtId="165" formatCode="0%"/>
    <numFmt numFmtId="166" formatCode="d mmm yyyy"/>
    <numFmt numFmtId="167" formatCode="#,##0"/>
  </numFmts>
  <fonts count="11">
    <font>
      <sz val="11"/>
      <color rgb="FF1E2628"/>
      <name val="Calibri"/>
      <family val="2"/>
    </font>
    <font>
      <b/>
      <sz val="11"/>
      <color rgb="FF1E2628"/>
      <name val="Calibri"/>
      <family val="2"/>
    </font>
    <font>
      <b/>
      <sz val="20"/>
      <color rgb="FF1F4A56"/>
      <name val="Calibri"/>
      <family val="2"/>
    </font>
    <font>
      <b/>
      <sz val="13"/>
      <color rgb="FF1F4A56"/>
      <name val="Calibri"/>
      <family val="2"/>
    </font>
    <font>
      <sz val="10"/>
      <color rgb="FF5B6360"/>
      <name val="Calibri"/>
      <family val="2"/>
    </font>
    <font>
      <b/>
      <sz val="11"/>
      <color rgb="FFFFFFFF"/>
      <name val="Calibri"/>
      <family val="2"/>
    </font>
    <font>
      <i/>
      <sz val="10"/>
      <color rgb="FF5B6360"/>
      <name val="Calibri"/>
      <family val="2"/>
    </font>
    <font>
      <b/>
      <sz val="12"/>
      <color rgb="FFB0503C"/>
      <name val="Calibri"/>
      <family val="2"/>
    </font>
    <font>
      <sz val="11"/>
      <color rgb="FFB0503C"/>
      <name val="Calibri"/>
      <family val="2"/>
    </font>
    <font>
      <u/>
      <sz val="11"/>
      <color rgb="FF1F4A56"/>
      <name val="Calibri"/>
      <family val="2"/>
    </font>
    <font>
      <b/>
      <sz val="16"/>
      <color rgb="FF1E262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3ECEE"/>
        <bgColor indexed="64"/>
      </patternFill>
    </fill>
    <fill>
      <patternFill patternType="solid">
        <fgColor rgb="FFFFF6D5"/>
        <bgColor indexed="64"/>
      </patternFill>
    </fill>
    <fill>
      <patternFill patternType="solid">
        <fgColor rgb="FF1F4A56"/>
        <bgColor indexed="64"/>
      </patternFill>
    </fill>
    <fill>
      <patternFill patternType="solid">
        <fgColor rgb="FFF6E6DF"/>
        <bgColor indexed="64"/>
      </patternFill>
    </fill>
    <fill>
      <patternFill patternType="solid">
        <fgColor rgb="FFFAF6EE"/>
        <bgColor indexed="64"/>
      </patternFill>
    </fill>
  </fills>
  <borders count="3">
    <border>
      <left/>
      <right/>
      <top/>
      <bottom/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  <border>
      <left/>
      <right/>
      <top style="medium">
        <color rgb="FF1F4A56"/>
      </top>
      <bottom/>
      <diagonal/>
    </border>
  </borders>
  <cellStyleXfs count="1">
    <xf numFmtId="0" fontId="0" fillId="0" borderId="0"/>
  </cellStyleXfs>
  <cellXfs count="38">
    <xf numFmtId="0" fontId="0" fillId="0" borderId="0" xfId="0" applyFont="1" applyFill="1" applyBorder="1" applyNumberFormat="1" applyAlignment="1" applyProtection="1">
      <alignment vertical="center"/>
      <protection locked="1"/>
    </xf>
    <xf numFmtId="0" fontId="0" fillId="0" borderId="0" xfId="0" applyFont="1" applyFill="1" applyBorder="1" applyNumberFormat="1" applyAlignment="1" applyProtection="1">
      <alignment vertical="center" wrapText="1"/>
      <protection locked="1"/>
    </xf>
    <xf numFmtId="0" fontId="1" fillId="0" borderId="0" xfId="0" applyFont="1" applyFill="1" applyBorder="1" applyNumberFormat="1" applyAlignment="1" applyProtection="1">
      <alignment vertical="center"/>
      <protection locked="1"/>
    </xf>
    <xf numFmtId="0" fontId="2" fillId="0" borderId="0" xfId="0" applyFont="1" applyFill="1" applyBorder="1" applyNumberFormat="1" applyAlignment="1" applyProtection="1">
      <alignment vertical="center"/>
      <protection locked="1"/>
    </xf>
    <xf numFmtId="0" fontId="3" fillId="0" borderId="0" xfId="0" applyFont="1" applyFill="1" applyBorder="1" applyNumberFormat="1" applyAlignment="1" applyProtection="1">
      <alignment vertical="center"/>
      <protection locked="1"/>
    </xf>
    <xf numFmtId="0" fontId="4" fillId="0" borderId="0" xfId="0" applyFont="1" applyFill="1" applyBorder="1" applyNumberFormat="1" applyAlignment="1" applyProtection="1">
      <alignment vertical="center" wrapText="1"/>
      <protection locked="1"/>
    </xf>
    <xf numFmtId="0" fontId="6" fillId="0" borderId="0" xfId="0" applyFont="1" applyFill="1" applyBorder="1" applyNumberFormat="1" applyAlignment="1" applyProtection="1">
      <alignment vertical="center" wrapText="1"/>
      <protection locked="1"/>
    </xf>
    <xf numFmtId="0" fontId="7" fillId="0" borderId="0" xfId="0" applyFont="1" applyFill="1" applyBorder="1" applyNumberFormat="1" applyAlignment="1" applyProtection="1">
      <alignment vertical="center" wrapText="1"/>
      <protection locked="1"/>
    </xf>
    <xf numFmtId="0" fontId="9" fillId="0" borderId="0" xfId="0" applyFont="1" applyFill="1" applyBorder="1" applyNumberFormat="1" applyAlignment="1" applyProtection="1">
      <alignment vertical="center"/>
      <protection locked="1"/>
    </xf>
    <xf numFmtId="164" fontId="10" fillId="0" borderId="0" xfId="0" applyFont="1" applyFill="1" applyBorder="1" applyNumberFormat="1" applyAlignment="1" applyProtection="1">
      <alignment vertical="center"/>
      <protection locked="1"/>
    </xf>
    <xf numFmtId="165" fontId="10" fillId="0" borderId="0" xfId="0" applyFont="1" applyFill="1" applyBorder="1" applyNumberFormat="1" applyAlignment="1" applyProtection="1">
      <alignment vertical="center"/>
      <protection locked="1"/>
    </xf>
    <xf numFmtId="0" fontId="5" fillId="4" borderId="0" xfId="0" applyFont="1" applyFill="1" applyBorder="1" applyNumberFormat="1" applyAlignment="1" applyProtection="1">
      <alignment vertical="center"/>
      <protection locked="1"/>
    </xf>
    <xf numFmtId="0" fontId="1" fillId="2" borderId="1" xfId="0" applyFont="1" applyFill="1" applyBorder="1" applyNumberFormat="1" applyAlignment="1" applyProtection="1">
      <alignment vertical="center" wrapText="1"/>
      <protection locked="1"/>
    </xf>
    <xf numFmtId="0" fontId="0" fillId="0" borderId="1" xfId="0" applyFont="1" applyFill="1" applyBorder="1" applyNumberFormat="1" applyAlignment="1" applyProtection="1">
      <alignment vertical="center"/>
      <protection locked="1"/>
    </xf>
    <xf numFmtId="0" fontId="0" fillId="0" borderId="1" xfId="0" applyFont="1" applyFill="1" applyBorder="1" applyNumberFormat="1" applyAlignment="1" applyProtection="1">
      <alignment vertical="center" wrapText="1"/>
      <protection locked="1"/>
    </xf>
    <xf numFmtId="0" fontId="1" fillId="0" borderId="1" xfId="0" applyFont="1" applyFill="1" applyBorder="1" applyNumberFormat="1" applyAlignment="1" applyProtection="1">
      <alignment vertical="center"/>
      <protection locked="1"/>
    </xf>
    <xf numFmtId="164" fontId="0" fillId="0" borderId="1" xfId="0" applyFont="1" applyFill="1" applyBorder="1" applyNumberFormat="1" applyAlignment="1" applyProtection="1">
      <alignment vertical="center"/>
      <protection locked="1"/>
    </xf>
    <xf numFmtId="164" fontId="1" fillId="0" borderId="1" xfId="0" applyFont="1" applyFill="1" applyBorder="1" applyNumberFormat="1" applyAlignment="1" applyProtection="1">
      <alignment vertical="center"/>
      <protection locked="1"/>
    </xf>
    <xf numFmtId="165" fontId="0" fillId="0" borderId="1" xfId="0" applyFont="1" applyFill="1" applyBorder="1" applyNumberFormat="1" applyAlignment="1" applyProtection="1">
      <alignment vertical="center" horizontal="center"/>
      <protection locked="1"/>
    </xf>
    <xf numFmtId="0" fontId="0" fillId="0" borderId="1" xfId="0" applyFont="1" applyFill="1" applyBorder="1" applyNumberFormat="1" applyAlignment="1" applyProtection="1">
      <alignment vertical="center" horizontal="center"/>
      <protection locked="1"/>
    </xf>
    <xf numFmtId="0" fontId="8" fillId="0" borderId="1" xfId="0" applyFont="1" applyFill="1" applyBorder="1" applyNumberFormat="1" applyAlignment="1" applyProtection="1">
      <alignment vertical="center"/>
      <protection locked="1"/>
    </xf>
    <xf numFmtId="164" fontId="1" fillId="0" borderId="2" xfId="0" applyFont="1" applyFill="1" applyBorder="1" applyNumberFormat="1" applyAlignment="1" applyProtection="1">
      <alignment vertical="center"/>
      <protection locked="1"/>
    </xf>
    <xf numFmtId="0" fontId="1" fillId="0" borderId="2" xfId="0" applyFont="1" applyFill="1" applyBorder="1" applyNumberFormat="1" applyAlignment="1" applyProtection="1">
      <alignment vertical="center"/>
      <protection locked="1"/>
    </xf>
    <xf numFmtId="0" fontId="0" fillId="3" borderId="1" xfId="0" applyFont="1" applyFill="1" applyBorder="1" applyNumberFormat="1" applyAlignment="1" applyProtection="1">
      <alignment vertical="center"/>
      <protection locked="0"/>
    </xf>
    <xf numFmtId="0" fontId="0" fillId="3" borderId="1" xfId="0" applyFont="1" applyFill="1" applyBorder="1" applyNumberFormat="1" applyAlignment="1" applyProtection="1">
      <alignment vertical="center" wrapText="1"/>
      <protection locked="0"/>
    </xf>
    <xf numFmtId="164" fontId="0" fillId="3" borderId="1" xfId="0" applyFont="1" applyFill="1" applyBorder="1" applyNumberFormat="1" applyAlignment="1" applyProtection="1">
      <alignment vertical="center"/>
      <protection locked="0"/>
    </xf>
    <xf numFmtId="167" fontId="0" fillId="3" borderId="1" xfId="0" applyFont="1" applyFill="1" applyBorder="1" applyNumberFormat="1" applyAlignment="1" applyProtection="1">
      <alignment vertical="center" horizontal="center"/>
      <protection locked="0"/>
    </xf>
    <xf numFmtId="165" fontId="0" fillId="3" borderId="1" xfId="0" applyFont="1" applyFill="1" applyBorder="1" applyNumberFormat="1" applyAlignment="1" applyProtection="1">
      <alignment vertical="center" horizontal="center"/>
      <protection locked="0"/>
    </xf>
    <xf numFmtId="166" fontId="0" fillId="3" borderId="1" xfId="0" applyFont="1" applyFill="1" applyBorder="1" applyNumberFormat="1" applyAlignment="1" applyProtection="1">
      <alignment vertical="center"/>
      <protection locked="0"/>
    </xf>
    <xf numFmtId="0" fontId="0" fillId="5" borderId="1" xfId="0" applyFont="1" applyFill="1" applyBorder="1" applyNumberFormat="1" applyAlignment="1" applyProtection="1">
      <alignment vertical="center"/>
      <protection locked="0"/>
    </xf>
    <xf numFmtId="164" fontId="0" fillId="5" borderId="1" xfId="0" applyFont="1" applyFill="1" applyBorder="1" applyNumberFormat="1" applyAlignment="1" applyProtection="1">
      <alignment vertical="center"/>
      <protection locked="0"/>
    </xf>
    <xf numFmtId="165" fontId="0" fillId="5" borderId="1" xfId="0" applyFont="1" applyFill="1" applyBorder="1" applyNumberFormat="1" applyAlignment="1" applyProtection="1">
      <alignment vertical="center"/>
      <protection locked="0"/>
    </xf>
    <xf numFmtId="0" fontId="1" fillId="5" borderId="1" xfId="0" applyFont="1" applyFill="1" applyBorder="1" applyNumberFormat="1" applyAlignment="1" applyProtection="1">
      <alignment vertical="center"/>
      <protection locked="0"/>
    </xf>
    <xf numFmtId="0" fontId="0" fillId="6" borderId="0" xfId="0" applyFont="1" applyFill="1" applyBorder="1" applyNumberFormat="1" applyAlignment="1" applyProtection="1">
      <alignment vertical="center" wrapText="1"/>
      <protection locked="1"/>
    </xf>
    <xf numFmtId="0" fontId="0" fillId="5" borderId="1" xfId="0" applyFont="1" applyFill="1" applyBorder="1" applyNumberFormat="1" applyAlignment="1" applyProtection="1">
      <alignment vertical="center"/>
      <protection locked="1"/>
    </xf>
    <xf numFmtId="0" fontId="1" fillId="5" borderId="1" xfId="0" applyFont="1" applyFill="1" applyBorder="1" applyNumberFormat="1" applyAlignment="1" applyProtection="1">
      <alignment vertical="center"/>
      <protection locked="1"/>
    </xf>
    <xf numFmtId="164" fontId="0" fillId="5" borderId="1" xfId="0" applyFont="1" applyFill="1" applyBorder="1" applyNumberFormat="1" applyAlignment="1" applyProtection="1">
      <alignment vertical="center"/>
      <protection locked="1"/>
    </xf>
    <xf numFmtId="165" fontId="0" fillId="5" borderId="1" xfId="0" applyFont="1" applyFill="1" applyBorder="1" applyNumberFormat="1" applyAlignment="1" applyProtection="1">
      <alignment vertical="center"/>
      <protection locked="1"/>
    </xf>
  </cellXfs>
  <cellStyles count="1">
    <cellStyle name="Normal" xfId="0" builtinId="0"/>
  </cellStyles>
  <dxfs count="4">
    <dxf>
      <font>
        <color rgb="FF9B2C1F"/>
      </font>
      <fill>
        <patternFill>
          <bgColor rgb="FFF8E0DC"/>
        </patternFill>
      </fill>
    </dxf>
    <dxf>
      <font>
        <color rgb="FF7A5608"/>
      </font>
      <fill>
        <patternFill>
          <bgColor rgb="FFF6EBD3"/>
        </patternFill>
      </fill>
    </dxf>
    <dxf>
      <font>
        <color rgb="FF2F6A3F"/>
      </font>
      <fill>
        <patternFill>
          <bgColor rgb="FFE4EFE5"/>
        </patternFill>
      </fill>
    </dxf>
    <dxf>
      <font>
        <color rgb="FF8A918E"/>
      </font>
    </dxf>
  </dxfs>
</styleSheet>
</file>

<file path=xl/_rels/workbook.xml.rels><?xml version="1.0" encoding="UTF-8" standalone="yes"?><Relationships xmlns="http://schemas.openxmlformats.org/package/2006/relationships"><Relationship Id="rIdS1" Type="http://schemas.openxmlformats.org/officeDocument/2006/relationships/worksheet" Target="worksheets/sheet1.xml"/><Relationship Id="rIdS2" Type="http://schemas.openxmlformats.org/officeDocument/2006/relationships/worksheet" Target="worksheets/sheet2.xml"/><Relationship Id="rIdS3" Type="http://schemas.openxmlformats.org/officeDocument/2006/relationships/worksheet" Target="worksheets/sheet3.xml"/><Relationship Id="rIdS4" Type="http://schemas.openxmlformats.org/officeDocument/2006/relationships/worksheet" Target="worksheets/sheet4.xml"/><Relationship Id="rIdS5" Type="http://schemas.openxmlformats.org/officeDocument/2006/relationships/worksheet" Target="worksheets/sheet5.xml"/><Relationship Id="rIdS6" Type="http://schemas.openxmlformats.org/officeDocument/2006/relationships/worksheet" Target="worksheets/sheet6.xml"/><Relationship Id="rIdStyles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Image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1</xdr:row>
      <xdr:rowOff>0</xdr:rowOff>
    </xdr:from>
    <xdr:ext cx="2828925" cy="419100"/>
    <xdr:pic>
      <xdr:nvPicPr>
        <xdr:cNvPr id="2" name="Logo" descr="Logo. Replace it with your school logo."/>
        <xdr:cNvPicPr>
          <a:picLocks noChangeAspect="1"/>
        </xdr:cNvPicPr>
      </xdr:nvPicPr>
      <xdr:blipFill>
        <a:blip r:embed="rIdImage"/>
        <a:stretch>
          <a:fillRect/>
        </a:stretch>
      </xdr:blipFill>
      <xdr:spPr>
        <a:xfrm>
          <a:off x="0" y="0"/>
          <a:ext cx="2828925" cy="4191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awing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 tabSelected="1"/>
  </sheetViews>
  <sheetFormatPr defaultRowHeight="16"/>
  <cols>
    <col min="1" max="1" width="3" customWidth="1"/>
    <col min="2" max="2" width="100" customWidth="1"/>
  </cols>
  <sheetData>
    <row r="2" ht="38" customHeight="1"/>
    <row r="4">
      <c r="B4" s="3" t="inlineStr">
        <is>
          <t xml:space="preserve">Department budget</t>
        </is>
      </c>
    </row>
    <row r="5" ht="36" customHeight="1">
      <c r="B5" s="1" t="inlineStr">
        <is>
          <t xml:space="preserve">Plan your department’s budget, log every purchase, and always know what’s committed, spent and left. Each quarter, send your head of school a one-row return.</t>
        </is>
      </c>
    </row>
    <row r="7">
      <c r="B7" s="4" t="inlineStr">
        <is>
          <t xml:space="preserve">How to use it</t>
        </is>
      </c>
    </row>
    <row r="8" ht="34" customHeight="1">
      <c r="B8" s="1" t="inlineStr">
        <is>
          <t xml:space="preserve">1.  Cover: paste the pack from your head of school into the pink area using Paste Values. No pack? Type your details straight into the pink cells.</t>
        </is>
      </c>
    </row>
    <row r="9" ht="34" customHeight="1">
      <c r="B9" s="1" t="inlineStr">
        <is>
          <t xml:space="preserve">2.  Budget: amounts fixed by your school appear automatically. Plan the rest of your allocation across the school lines, and add up to ten lines of your own for your subject.</t>
        </is>
      </c>
    </row>
    <row r="10" ht="34" customHeight="1">
      <c r="B10" s="1" t="inlineStr">
        <is>
          <t xml:space="preserve">3.  Spend log: record every purchase when you order it. Choose its budget line and strategic priority, and update the status to Invoiced or Paid later.</t>
        </is>
      </c>
    </row>
    <row r="11" ht="34" customHeight="1">
      <c r="B11" s="1" t="inlineStr">
        <is>
          <t xml:space="preserve">4.  Check the Cover and Budget tabs any time: warnings appear before a line runs out.</t>
        </is>
      </c>
    </row>
    <row r="12" ht="34" customHeight="1">
      <c r="B12" s="1" t="inlineStr">
        <is>
          <t xml:space="preserve">5.  Each quarter: go to the Return tab, copy row 6 and send it to your head of school.</t>
        </is>
      </c>
    </row>
    <row r="14">
      <c r="B14" s="4" t="inlineStr">
        <is>
          <t xml:space="preserve">What the colours mean</t>
        </is>
      </c>
    </row>
    <row r="15">
      <c r="B15" s="23" t="inlineStr">
        <is>
          <t xml:space="preserve">Yellow cells are for you to fill in.</t>
        </is>
      </c>
    </row>
    <row r="16">
      <c r="B16" s="29" t="inlineStr">
        <is>
          <t xml:space="preserve">Pink cells are for copying and pasting between the school and department workbooks.</t>
        </is>
      </c>
    </row>
    <row r="17">
      <c r="B17" s="13" t="inlineStr">
        <is>
          <t xml:space="preserve">White cells calculate automatically.</t>
        </is>
      </c>
    </row>
    <row r="19" ht="34" customHeight="1">
      <c r="B19" s="6" t="inlineStr">
        <is>
          <t xml:space="preserve">Sheets are protected (with no password) so formulas aren’t overwritten by accident. To change anything, use Review → Unprotect Sheet. It’s yours to adapt.</t>
        </is>
      </c>
    </row>
    <row r="21">
      <c r="B21" s="8">
        <f>HYPERLINK("https://humanprincipals.com","Downloaded from humanprincipals.com. Free to use and adapt for your school.")</f>
      </c>
    </row>
    <row r="22">
      <c r="B22" s="5" t="inlineStr">
        <is>
          <t xml:space="preserve">Template version 1</t>
        </is>
      </c>
    </row>
  </sheetData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  <drawing r:id="rIdDrawing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>
      <pane ySplit="6" topLeftCell="A7" activePane="bottomLeft" state="frozen"/>
    </sheetView>
  </sheetViews>
  <sheetFormatPr defaultRowHeight="16"/>
  <cols>
    <col min="1" max="1" width="3" customWidth="1"/>
    <col min="2" max="2" width="30" customWidth="1"/>
    <col min="3" max="3" width="34" customWidth="1"/>
    <col min="4" max="4" width="14" customWidth="1"/>
    <col min="5" max="5" width="4" customWidth="1"/>
    <col min="6" max="6" width="30" customWidth="1"/>
    <col min="7" max="7" width="18" customWidth="1"/>
    <col min="8" max="8" width="26" customWidth="1"/>
  </cols>
  <sheetData>
    <row r="1">
      <c r="B1" s="3">
        <f>IF(C13="","Department budget",C13&amp;" · Department budget")</f>
      </c>
    </row>
    <row r="2">
      <c r="B2" s="5">
        <f>C8&amp;IF(AND(C8&lt;&gt;"",C12&lt;&gt;"")," · ","")&amp;C12&amp;IF(C9&lt;&gt;""," · "&amp;C9,"")</f>
      </c>
    </row>
    <row r="4" ht="48" customHeight="1">
      <c r="B4" s="1" t="inlineStr">
        <is>
          <t xml:space="preserve">Paste the pack from your head of school into the pink area (click B7, then Paste Values). No pack? Type your details straight into the pink cells: at least your department, allocation and currency.</t>
        </is>
      </c>
    </row>
    <row r="5" ht="32" customHeight="1">
      <c r="B5" s="7">
        <f>IF(OR(_xlfn.ISFORMULA(C8),_xlfn.ISFORMULA(C14)),"It looks like formulas were pasted. Undo, then use Paste Values instead.",IF(B7="HP-FIN-PACK",IF(N(C7)&lt;&gt;1,"This pack came from a different template version. Ask your head of school for a fresh pack.","✓ Pack from "&amp;C8&amp;", "&amp;C9),IF(C14="","Paste your pack below, or type your allocation into cell C14.","✓ Using the details typed below.")))</f>
      </c>
    </row>
    <row r="6">
      <c r="B6" s="5" t="inlineStr">
        <is>
          <t xml:space="preserve">Paste here (click B7, then Paste Values) ↓</t>
        </is>
      </c>
    </row>
    <row r="7">
      <c r="B7" s="32"/>
      <c r="C7" s="29"/>
      <c r="D7" s="29"/>
      <c r="F7" s="4" t="inlineStr">
        <is>
          <t xml:space="preserve">Summary</t>
        </is>
      </c>
    </row>
    <row r="8">
      <c r="B8" s="29" t="inlineStr">
        <is>
          <t xml:space="preserve">School</t>
        </is>
      </c>
      <c r="C8" s="29"/>
      <c r="D8" s="29"/>
      <c r="F8" s="15" t="inlineStr">
        <is>
          <t xml:space="preserve">Allocation</t>
        </is>
      </c>
      <c r="G8" s="16">
        <f>N(Allocation)</f>
      </c>
    </row>
    <row r="9">
      <c r="B9" s="29" t="inlineStr">
        <is>
          <t xml:space="preserve">Financial year</t>
        </is>
      </c>
      <c r="C9" s="29" t="inlineStr">
        <is>
          <t xml:space="preserve">2026–27</t>
        </is>
      </c>
      <c r="D9" s="29"/>
      <c r="F9" s="15" t="inlineStr">
        <is>
          <t xml:space="preserve">Planned across lines</t>
        </is>
      </c>
      <c r="G9" s="16">
        <f>'Budget'!$F$31</f>
      </c>
    </row>
    <row r="10">
      <c r="B10" s="29" t="inlineStr">
        <is>
          <t xml:space="preserve">Currency</t>
        </is>
      </c>
      <c r="C10" s="29" t="inlineStr">
        <is>
          <t xml:space="preserve">£</t>
        </is>
      </c>
      <c r="D10" s="29"/>
      <c r="F10" s="15" t="inlineStr">
        <is>
          <t xml:space="preserve">Not yet planned</t>
        </is>
      </c>
      <c r="G10" s="16">
        <f>N(Allocation)-'Budget'!$F$31</f>
      </c>
    </row>
    <row r="11">
      <c r="B11" s="29" t="inlineStr">
        <is>
          <t xml:space="preserve">First month of financial year</t>
        </is>
      </c>
      <c r="C11" s="29">
        <v>9</v>
      </c>
      <c r="D11" s="29"/>
      <c r="F11" s="15" t="inlineStr">
        <is>
          <t xml:space="preserve">Committed (ordered)</t>
        </is>
      </c>
      <c r="G11" s="16">
        <f>'Budget'!$G$31</f>
      </c>
    </row>
    <row r="12">
      <c r="B12" s="29" t="inlineStr">
        <is>
          <t xml:space="preserve">Section</t>
        </is>
      </c>
      <c r="C12" s="29"/>
      <c r="D12" s="29"/>
      <c r="F12" s="15" t="inlineStr">
        <is>
          <t xml:space="preserve">Spent (invoiced or paid)</t>
        </is>
      </c>
      <c r="G12" s="16">
        <f>'Budget'!$H$31</f>
      </c>
    </row>
    <row r="13">
      <c r="B13" s="29" t="inlineStr">
        <is>
          <t xml:space="preserve">Department</t>
        </is>
      </c>
      <c r="C13" s="29"/>
      <c r="D13" s="29"/>
      <c r="F13" s="15" t="inlineStr">
        <is>
          <t xml:space="preserve">Remaining</t>
        </is>
      </c>
      <c r="G13" s="17">
        <f>N(Allocation)-G11-G12</f>
      </c>
    </row>
    <row r="14">
      <c r="B14" s="29" t="inlineStr">
        <is>
          <t xml:space="preserve">Total allocation</t>
        </is>
      </c>
      <c r="C14" s="30"/>
      <c r="D14" s="29"/>
      <c r="F14" s="15" t="inlineStr">
        <is>
          <t xml:space="preserve">Used</t>
        </is>
      </c>
      <c r="G14" s="18">
        <f>IF(N(Allocation)=0,"",(G11+G12)/N(Allocation))</f>
      </c>
    </row>
    <row r="15">
      <c r="B15" s="29" t="inlineStr">
        <is>
          <t xml:space="preserve">Amber warning at</t>
        </is>
      </c>
      <c r="C15" s="31">
        <v>0.8</v>
      </c>
      <c r="D15" s="29"/>
    </row>
    <row r="16">
      <c r="B16" s="29" t="inlineStr">
        <is>
          <t xml:space="preserve">Front-loaded above</t>
        </is>
      </c>
      <c r="C16" s="31">
        <v>0.5</v>
      </c>
      <c r="D16" s="29"/>
      <c r="F16" s="7">
        <f>IF(N(Allocation)=0,"Add your allocation to get started.",IF(G13&lt;0,"Over budget by "&amp;TEXT(-G13,"#,##0"),IF(N(G14)&gt;=AmberAt,"Watch: most of the budget is used.","On track.")))</f>
      </c>
    </row>
    <row r="17">
      <c r="B17" s="29" t="inlineStr">
        <is>
          <t xml:space="preserve">Year-end surge above</t>
        </is>
      </c>
      <c r="C17" s="31">
        <v>0.35</v>
      </c>
      <c r="D17" s="29"/>
    </row>
    <row r="18">
      <c r="B18" s="29" t="inlineStr">
        <is>
          <t xml:space="preserve">Big-ticket item from</t>
        </is>
      </c>
      <c r="C18" s="30">
        <v>1000</v>
      </c>
      <c r="D18" s="29"/>
      <c r="F18" s="4" t="inlineStr">
        <is>
          <t xml:space="preserve">Spending by quarter</t>
        </is>
      </c>
    </row>
    <row r="19">
      <c r="B19" s="29" t="inlineStr">
        <is>
          <t xml:space="preserve">L01</t>
        </is>
      </c>
      <c r="C19" s="29" t="inlineStr">
        <is>
          <t xml:space="preserve">Stationery</t>
        </is>
      </c>
      <c r="D19" s="30"/>
      <c r="F19" s="15" t="inlineStr">
        <is>
          <t xml:space="preserve">Q1</t>
        </is>
      </c>
      <c r="G19" s="16">
        <f>SUMIFS('Spend log'!$F$5:$F$304,'Spend log'!$H$5:$H$304,"Q1")</f>
      </c>
      <c r="H19" s="20">
        <f>IF(N(IF(SUM($G$19:$G$22)=0,0,G19/SUM($G$19:$G$22)))&lt;=0,"",REPT("▇",ROUND(MIN(1,IF(SUM($G$19:$G$22)=0,0,G19/SUM($G$19:$G$22)))*18,0)))</f>
      </c>
    </row>
    <row r="20">
      <c r="B20" s="29" t="inlineStr">
        <is>
          <t xml:space="preserve">L02</t>
        </is>
      </c>
      <c r="C20" s="29" t="inlineStr">
        <is>
          <t xml:space="preserve">Workbooks and textbooks</t>
        </is>
      </c>
      <c r="D20" s="30"/>
      <c r="F20" s="15" t="inlineStr">
        <is>
          <t xml:space="preserve">Q2</t>
        </is>
      </c>
      <c r="G20" s="16">
        <f>SUMIFS('Spend log'!$F$5:$F$304,'Spend log'!$H$5:$H$304,"Q2")</f>
      </c>
      <c r="H20" s="20">
        <f>IF(N(IF(SUM($G$19:$G$22)=0,0,G20/SUM($G$19:$G$22)))&lt;=0,"",REPT("▇",ROUND(MIN(1,IF(SUM($G$19:$G$22)=0,0,G20/SUM($G$19:$G$22)))*18,0)))</f>
      </c>
    </row>
    <row r="21">
      <c r="B21" s="29" t="inlineStr">
        <is>
          <t xml:space="preserve">L03</t>
        </is>
      </c>
      <c r="C21" s="29" t="inlineStr">
        <is>
          <t xml:space="preserve">Photocopying and printing</t>
        </is>
      </c>
      <c r="D21" s="30"/>
      <c r="F21" s="15" t="inlineStr">
        <is>
          <t xml:space="preserve">Q3</t>
        </is>
      </c>
      <c r="G21" s="16">
        <f>SUMIFS('Spend log'!$F$5:$F$304,'Spend log'!$H$5:$H$304,"Q3")</f>
      </c>
      <c r="H21" s="20">
        <f>IF(N(IF(SUM($G$19:$G$22)=0,0,G21/SUM($G$19:$G$22)))&lt;=0,"",REPT("▇",ROUND(MIN(1,IF(SUM($G$19:$G$22)=0,0,G21/SUM($G$19:$G$22)))*18,0)))</f>
      </c>
    </row>
    <row r="22">
      <c r="B22" s="29" t="inlineStr">
        <is>
          <t xml:space="preserve">L04</t>
        </is>
      </c>
      <c r="C22" s="29" t="inlineStr">
        <is>
          <t xml:space="preserve">Teaching resources</t>
        </is>
      </c>
      <c r="D22" s="30"/>
      <c r="F22" s="15" t="inlineStr">
        <is>
          <t xml:space="preserve">Q4</t>
        </is>
      </c>
      <c r="G22" s="16">
        <f>SUMIFS('Spend log'!$F$5:$F$304,'Spend log'!$H$5:$H$304,"Q4")</f>
      </c>
      <c r="H22" s="20">
        <f>IF(N(IF(SUM($G$19:$G$22)=0,0,G22/SUM($G$19:$G$22)))&lt;=0,"",REPT("▇",ROUND(MIN(1,IF(SUM($G$19:$G$22)=0,0,G22/SUM($G$19:$G$22)))*18,0)))</f>
      </c>
    </row>
    <row r="23">
      <c r="B23" s="29" t="inlineStr">
        <is>
          <t xml:space="preserve">L05</t>
        </is>
      </c>
      <c r="C23" s="29" t="inlineStr">
        <is>
          <t xml:space="preserve">ICT and software</t>
        </is>
      </c>
      <c r="D23" s="30"/>
    </row>
    <row r="24">
      <c r="B24" s="29" t="inlineStr">
        <is>
          <t xml:space="preserve">L06</t>
        </is>
      </c>
      <c r="C24" s="29" t="inlineStr">
        <is>
          <t xml:space="preserve">Subscriptions and licences</t>
        </is>
      </c>
      <c r="D24" s="30"/>
      <c r="F24" s="4" t="inlineStr">
        <is>
          <t xml:space="preserve">Biggest purchases</t>
        </is>
      </c>
    </row>
    <row r="25">
      <c r="B25" s="29" t="inlineStr">
        <is>
          <t xml:space="preserve">L07</t>
        </is>
      </c>
      <c r="C25" s="29" t="inlineStr">
        <is>
          <t xml:space="preserve">Equipment</t>
        </is>
      </c>
      <c r="D25" s="30"/>
      <c r="F25" s="13">
        <f>IFERROR(INDEX('Spend log'!$C$5:$C$304,MATCH(LARGE('Spend log'!$J$5:$J$304,1),'Spend log'!$J$5:$J$304,0)),"")</f>
      </c>
      <c r="G25" s="16">
        <f>IFERROR(INDEX('Spend log'!$F$5:$F$304,MATCH(LARGE('Spend log'!$J$5:$J$304,1),'Spend log'!$J$5:$J$304,0)),"")</f>
      </c>
    </row>
    <row r="26">
      <c r="B26" s="29" t="inlineStr">
        <is>
          <t xml:space="preserve">L08</t>
        </is>
      </c>
      <c r="C26" s="29" t="inlineStr">
        <is>
          <t xml:space="preserve">Trips and visits</t>
        </is>
      </c>
      <c r="D26" s="30"/>
      <c r="F26" s="13">
        <f>IFERROR(INDEX('Spend log'!$C$5:$C$304,MATCH(LARGE('Spend log'!$J$5:$J$304,2),'Spend log'!$J$5:$J$304,0)),"")</f>
      </c>
      <c r="G26" s="16">
        <f>IFERROR(INDEX('Spend log'!$F$5:$F$304,MATCH(LARGE('Spend log'!$J$5:$J$304,2),'Spend log'!$J$5:$J$304,0)),"")</f>
      </c>
    </row>
    <row r="27">
      <c r="B27" s="29" t="inlineStr">
        <is>
          <t xml:space="preserve">L09</t>
        </is>
      </c>
      <c r="C27" s="29" t="inlineStr">
        <is>
          <t xml:space="preserve">Professional development</t>
        </is>
      </c>
      <c r="D27" s="30"/>
      <c r="F27" s="13">
        <f>IFERROR(INDEX('Spend log'!$C$5:$C$304,MATCH(LARGE('Spend log'!$J$5:$J$304,3),'Spend log'!$J$5:$J$304,0)),"")</f>
      </c>
      <c r="G27" s="16">
        <f>IFERROR(INDEX('Spend log'!$F$5:$F$304,MATCH(LARGE('Spend log'!$J$5:$J$304,3),'Spend log'!$J$5:$J$304,0)),"")</f>
      </c>
    </row>
    <row r="28">
      <c r="B28" s="29" t="inlineStr">
        <is>
          <t xml:space="preserve">L10</t>
        </is>
      </c>
      <c r="C28" s="29" t="inlineStr">
        <is>
          <t xml:space="preserve">Exams and assessment</t>
        </is>
      </c>
      <c r="D28" s="30"/>
    </row>
    <row r="29">
      <c r="B29" s="29" t="inlineStr">
        <is>
          <t xml:space="preserve">L11</t>
        </is>
      </c>
      <c r="C29" s="29" t="inlineStr">
        <is>
          <t xml:space="preserve">Events and enrichment</t>
        </is>
      </c>
      <c r="D29" s="30"/>
    </row>
    <row r="30">
      <c r="B30" s="29" t="inlineStr">
        <is>
          <t xml:space="preserve">L12</t>
        </is>
      </c>
      <c r="C30" s="29"/>
      <c r="D30" s="30"/>
    </row>
    <row r="31">
      <c r="B31" s="29" t="inlineStr">
        <is>
          <t xml:space="preserve">L13</t>
        </is>
      </c>
      <c r="C31" s="29"/>
      <c r="D31" s="30"/>
    </row>
    <row r="32">
      <c r="B32" s="29" t="inlineStr">
        <is>
          <t xml:space="preserve">L14</t>
        </is>
      </c>
      <c r="C32" s="29"/>
      <c r="D32" s="30"/>
    </row>
    <row r="33">
      <c r="B33" s="29" t="inlineStr">
        <is>
          <t xml:space="preserve">L15</t>
        </is>
      </c>
      <c r="C33" s="29"/>
      <c r="D33" s="30"/>
    </row>
    <row r="34">
      <c r="B34" s="29" t="inlineStr">
        <is>
          <t xml:space="preserve">SP1</t>
        </is>
      </c>
      <c r="C34" s="29"/>
      <c r="D34" s="29"/>
    </row>
    <row r="35">
      <c r="B35" s="29" t="inlineStr">
        <is>
          <t xml:space="preserve">SP2</t>
        </is>
      </c>
      <c r="C35" s="29"/>
      <c r="D35" s="29"/>
    </row>
    <row r="36">
      <c r="B36" s="29" t="inlineStr">
        <is>
          <t xml:space="preserve">SP3</t>
        </is>
      </c>
      <c r="C36" s="29"/>
      <c r="D36" s="29"/>
    </row>
    <row r="37">
      <c r="B37" s="29" t="inlineStr">
        <is>
          <t xml:space="preserve">SP4</t>
        </is>
      </c>
      <c r="C37" s="29"/>
      <c r="D37" s="29"/>
    </row>
    <row r="38">
      <c r="B38" s="29" t="inlineStr">
        <is>
          <t xml:space="preserve">SP5</t>
        </is>
      </c>
      <c r="C38" s="29"/>
      <c r="D38" s="29"/>
    </row>
    <row r="39">
      <c r="B39" s="29" t="inlineStr">
        <is>
          <t xml:space="preserve">SP6</t>
        </is>
      </c>
      <c r="C39" s="29"/>
      <c r="D39" s="29"/>
    </row>
    <row r="40">
      <c r="B40" s="29" t="inlineStr">
        <is>
          <t xml:space="preserve">SP7</t>
        </is>
      </c>
      <c r="C40" s="29"/>
      <c r="D40" s="29"/>
    </row>
    <row r="41">
      <c r="B41" s="29" t="inlineStr">
        <is>
          <t xml:space="preserve">SP8</t>
        </is>
      </c>
      <c r="C41" s="29"/>
      <c r="D41" s="29"/>
    </row>
  </sheetData>
  <sheetProtection sheet="1" objects="1" scenarios="1" formatColumns="0" formatRows="0" insertRows="1" deleteRows="1" sort="0" autoFilter="0"/>
  <mergeCells count="4">
    <mergeCell ref="B2:H2"/>
    <mergeCell ref="B4:H4"/>
    <mergeCell ref="B5:H5"/>
    <mergeCell ref="F16:H16"/>
  </mergeCells>
  <conditionalFormatting sqref="G13">
    <cfRule type="expression" dxfId="0" priority="1">
      <formula>AND(ISNUMBER(G13),G13&lt;0)</formula>
    </cfRule>
  </conditionalFormatting>
  <conditionalFormatting sqref="G10">
    <cfRule type="expression" dxfId="0" priority="2">
      <formula>AND(ISNUMBER(G10),G10&lt;0)</formula>
    </cfRule>
  </conditionalFormatting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>
      <pane xSplit="2" ySplit="5" topLeftCell="C6" activePane="bottomRight" state="frozen"/>
    </sheetView>
  </sheetViews>
  <sheetFormatPr defaultRowHeight="16"/>
  <cols>
    <col min="1" max="1" width="8" customWidth="1"/>
    <col min="2" max="2" width="32" customWidth="1"/>
    <col min="3" max="3" width="10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8" customWidth="1"/>
    <col min="11" max="11" width="10" customWidth="1"/>
  </cols>
  <sheetData>
    <row r="1">
      <c r="A1" s="3" t="inlineStr">
        <is>
          <t xml:space="preserve">Budget</t>
        </is>
      </c>
    </row>
    <row r="2" ht="32" customHeight="1">
      <c r="A2" s="5" t="inlineStr">
        <is>
          <t xml:space="preserve">School lines come from your pack. Where the school has fixed an amount it appears in Fixed by school; otherwise plan your own amount. Add your subject’s lines in the yellow rows at the bottom.</t>
        </is>
      </c>
    </row>
    <row r="5" ht="32" customHeight="1">
      <c r="A5" s="12" t="inlineStr">
        <is>
          <t xml:space="preserve">Code</t>
        </is>
      </c>
      <c r="B5" s="12" t="inlineStr">
        <is>
          <t xml:space="preserve">Budget line</t>
        </is>
      </c>
      <c r="C5" s="12" t="inlineStr">
        <is>
          <t xml:space="preserve">Type</t>
        </is>
      </c>
      <c r="D5" s="12" t="inlineStr">
        <is>
          <t xml:space="preserve">Fixed by school</t>
        </is>
      </c>
      <c r="E5" s="12" t="inlineStr">
        <is>
          <t xml:space="preserve">Your plan</t>
        </is>
      </c>
      <c r="F5" s="12" t="inlineStr">
        <is>
          <t xml:space="preserve">Budget</t>
        </is>
      </c>
      <c r="G5" s="12" t="inlineStr">
        <is>
          <t xml:space="preserve">Committed</t>
        </is>
      </c>
      <c r="H5" s="12" t="inlineStr">
        <is>
          <t xml:space="preserve">Spent</t>
        </is>
      </c>
      <c r="I5" s="12" t="inlineStr">
        <is>
          <t xml:space="preserve">Remaining</t>
        </is>
      </c>
      <c r="J5" s="12" t="inlineStr">
        <is>
          <t xml:space="preserve">Used</t>
        </is>
      </c>
      <c r="K5" s="12" t="inlineStr">
        <is>
          <t xml:space="preserve">Status</t>
        </is>
      </c>
    </row>
    <row r="6">
      <c r="A6" s="15" t="inlineStr">
        <is>
          <t xml:space="preserve">L01</t>
        </is>
      </c>
      <c r="B6" s="13">
        <f>'Cover'!$C$19&amp;""</f>
      </c>
      <c r="C6" s="19" t="inlineStr">
        <is>
          <t xml:space="preserve">School</t>
        </is>
      </c>
      <c r="D6" s="16">
        <f>IF(N('Cover'!$D$19)=0,"",N('Cover'!$D$19))</f>
      </c>
      <c r="E6" s="25"/>
      <c r="F6" s="16">
        <f>IF(B6="","",IF(D6&lt;&gt;"",D6,N(E6)))</f>
      </c>
      <c r="G6" s="16">
        <f>IF(B6="","",SUMIFS('Spend log'!$F$5:$F$304,'Spend log'!$D$5:$D$304,B6,'Spend log'!$G$5:$G$304,"Ordered"))</f>
      </c>
      <c r="H6" s="16">
        <f>IF(B6="","",SUMIFS('Spend log'!$F$5:$F$304,'Spend log'!$D$5:$D$304,B6)-G6)</f>
      </c>
      <c r="I6" s="16">
        <f>IF(B6="","",F6-G6-H6)</f>
      </c>
      <c r="J6" s="18">
        <f>IF(OR(B6="",N(F6)=0),"",(G6+H6)/F6)</f>
      </c>
      <c r="K6" s="19">
        <f>IF(B6="","",IF(I6&lt;0,"Over",IF(AND(J6&lt;&gt;"",J6&gt;=AmberAt),"Watch",IF(G6+H6=0,"","OK"))))</f>
      </c>
    </row>
    <row r="7">
      <c r="A7" s="15" t="inlineStr">
        <is>
          <t xml:space="preserve">L02</t>
        </is>
      </c>
      <c r="B7" s="13">
        <f>'Cover'!$C$20&amp;""</f>
      </c>
      <c r="C7" s="19" t="inlineStr">
        <is>
          <t xml:space="preserve">School</t>
        </is>
      </c>
      <c r="D7" s="16">
        <f>IF(N('Cover'!$D$20)=0,"",N('Cover'!$D$20))</f>
      </c>
      <c r="E7" s="25"/>
      <c r="F7" s="16">
        <f>IF(B7="","",IF(D7&lt;&gt;"",D7,N(E7)))</f>
      </c>
      <c r="G7" s="16">
        <f>IF(B7="","",SUMIFS('Spend log'!$F$5:$F$304,'Spend log'!$D$5:$D$304,B7,'Spend log'!$G$5:$G$304,"Ordered"))</f>
      </c>
      <c r="H7" s="16">
        <f>IF(B7="","",SUMIFS('Spend log'!$F$5:$F$304,'Spend log'!$D$5:$D$304,B7)-G7)</f>
      </c>
      <c r="I7" s="16">
        <f>IF(B7="","",F7-G7-H7)</f>
      </c>
      <c r="J7" s="18">
        <f>IF(OR(B7="",N(F7)=0),"",(G7+H7)/F7)</f>
      </c>
      <c r="K7" s="19">
        <f>IF(B7="","",IF(I7&lt;0,"Over",IF(AND(J7&lt;&gt;"",J7&gt;=AmberAt),"Watch",IF(G7+H7=0,"","OK"))))</f>
      </c>
    </row>
    <row r="8">
      <c r="A8" s="15" t="inlineStr">
        <is>
          <t xml:space="preserve">L03</t>
        </is>
      </c>
      <c r="B8" s="13">
        <f>'Cover'!$C$21&amp;""</f>
      </c>
      <c r="C8" s="19" t="inlineStr">
        <is>
          <t xml:space="preserve">School</t>
        </is>
      </c>
      <c r="D8" s="16">
        <f>IF(N('Cover'!$D$21)=0,"",N('Cover'!$D$21))</f>
      </c>
      <c r="E8" s="25"/>
      <c r="F8" s="16">
        <f>IF(B8="","",IF(D8&lt;&gt;"",D8,N(E8)))</f>
      </c>
      <c r="G8" s="16">
        <f>IF(B8="","",SUMIFS('Spend log'!$F$5:$F$304,'Spend log'!$D$5:$D$304,B8,'Spend log'!$G$5:$G$304,"Ordered"))</f>
      </c>
      <c r="H8" s="16">
        <f>IF(B8="","",SUMIFS('Spend log'!$F$5:$F$304,'Spend log'!$D$5:$D$304,B8)-G8)</f>
      </c>
      <c r="I8" s="16">
        <f>IF(B8="","",F8-G8-H8)</f>
      </c>
      <c r="J8" s="18">
        <f>IF(OR(B8="",N(F8)=0),"",(G8+H8)/F8)</f>
      </c>
      <c r="K8" s="19">
        <f>IF(B8="","",IF(I8&lt;0,"Over",IF(AND(J8&lt;&gt;"",J8&gt;=AmberAt),"Watch",IF(G8+H8=0,"","OK"))))</f>
      </c>
    </row>
    <row r="9">
      <c r="A9" s="15" t="inlineStr">
        <is>
          <t xml:space="preserve">L04</t>
        </is>
      </c>
      <c r="B9" s="13">
        <f>'Cover'!$C$22&amp;""</f>
      </c>
      <c r="C9" s="19" t="inlineStr">
        <is>
          <t xml:space="preserve">School</t>
        </is>
      </c>
      <c r="D9" s="16">
        <f>IF(N('Cover'!$D$22)=0,"",N('Cover'!$D$22))</f>
      </c>
      <c r="E9" s="25"/>
      <c r="F9" s="16">
        <f>IF(B9="","",IF(D9&lt;&gt;"",D9,N(E9)))</f>
      </c>
      <c r="G9" s="16">
        <f>IF(B9="","",SUMIFS('Spend log'!$F$5:$F$304,'Spend log'!$D$5:$D$304,B9,'Spend log'!$G$5:$G$304,"Ordered"))</f>
      </c>
      <c r="H9" s="16">
        <f>IF(B9="","",SUMIFS('Spend log'!$F$5:$F$304,'Spend log'!$D$5:$D$304,B9)-G9)</f>
      </c>
      <c r="I9" s="16">
        <f>IF(B9="","",F9-G9-H9)</f>
      </c>
      <c r="J9" s="18">
        <f>IF(OR(B9="",N(F9)=0),"",(G9+H9)/F9)</f>
      </c>
      <c r="K9" s="19">
        <f>IF(B9="","",IF(I9&lt;0,"Over",IF(AND(J9&lt;&gt;"",J9&gt;=AmberAt),"Watch",IF(G9+H9=0,"","OK"))))</f>
      </c>
    </row>
    <row r="10">
      <c r="A10" s="15" t="inlineStr">
        <is>
          <t xml:space="preserve">L05</t>
        </is>
      </c>
      <c r="B10" s="13">
        <f>'Cover'!$C$23&amp;""</f>
      </c>
      <c r="C10" s="19" t="inlineStr">
        <is>
          <t xml:space="preserve">School</t>
        </is>
      </c>
      <c r="D10" s="16">
        <f>IF(N('Cover'!$D$23)=0,"",N('Cover'!$D$23))</f>
      </c>
      <c r="E10" s="25"/>
      <c r="F10" s="16">
        <f>IF(B10="","",IF(D10&lt;&gt;"",D10,N(E10)))</f>
      </c>
      <c r="G10" s="16">
        <f>IF(B10="","",SUMIFS('Spend log'!$F$5:$F$304,'Spend log'!$D$5:$D$304,B10,'Spend log'!$G$5:$G$304,"Ordered"))</f>
      </c>
      <c r="H10" s="16">
        <f>IF(B10="","",SUMIFS('Spend log'!$F$5:$F$304,'Spend log'!$D$5:$D$304,B10)-G10)</f>
      </c>
      <c r="I10" s="16">
        <f>IF(B10="","",F10-G10-H10)</f>
      </c>
      <c r="J10" s="18">
        <f>IF(OR(B10="",N(F10)=0),"",(G10+H10)/F10)</f>
      </c>
      <c r="K10" s="19">
        <f>IF(B10="","",IF(I10&lt;0,"Over",IF(AND(J10&lt;&gt;"",J10&gt;=AmberAt),"Watch",IF(G10+H10=0,"","OK"))))</f>
      </c>
    </row>
    <row r="11">
      <c r="A11" s="15" t="inlineStr">
        <is>
          <t xml:space="preserve">L06</t>
        </is>
      </c>
      <c r="B11" s="13">
        <f>'Cover'!$C$24&amp;""</f>
      </c>
      <c r="C11" s="19" t="inlineStr">
        <is>
          <t xml:space="preserve">School</t>
        </is>
      </c>
      <c r="D11" s="16">
        <f>IF(N('Cover'!$D$24)=0,"",N('Cover'!$D$24))</f>
      </c>
      <c r="E11" s="25"/>
      <c r="F11" s="16">
        <f>IF(B11="","",IF(D11&lt;&gt;"",D11,N(E11)))</f>
      </c>
      <c r="G11" s="16">
        <f>IF(B11="","",SUMIFS('Spend log'!$F$5:$F$304,'Spend log'!$D$5:$D$304,B11,'Spend log'!$G$5:$G$304,"Ordered"))</f>
      </c>
      <c r="H11" s="16">
        <f>IF(B11="","",SUMIFS('Spend log'!$F$5:$F$304,'Spend log'!$D$5:$D$304,B11)-G11)</f>
      </c>
      <c r="I11" s="16">
        <f>IF(B11="","",F11-G11-H11)</f>
      </c>
      <c r="J11" s="18">
        <f>IF(OR(B11="",N(F11)=0),"",(G11+H11)/F11)</f>
      </c>
      <c r="K11" s="19">
        <f>IF(B11="","",IF(I11&lt;0,"Over",IF(AND(J11&lt;&gt;"",J11&gt;=AmberAt),"Watch",IF(G11+H11=0,"","OK"))))</f>
      </c>
    </row>
    <row r="12">
      <c r="A12" s="15" t="inlineStr">
        <is>
          <t xml:space="preserve">L07</t>
        </is>
      </c>
      <c r="B12" s="13">
        <f>'Cover'!$C$25&amp;""</f>
      </c>
      <c r="C12" s="19" t="inlineStr">
        <is>
          <t xml:space="preserve">School</t>
        </is>
      </c>
      <c r="D12" s="16">
        <f>IF(N('Cover'!$D$25)=0,"",N('Cover'!$D$25))</f>
      </c>
      <c r="E12" s="25"/>
      <c r="F12" s="16">
        <f>IF(B12="","",IF(D12&lt;&gt;"",D12,N(E12)))</f>
      </c>
      <c r="G12" s="16">
        <f>IF(B12="","",SUMIFS('Spend log'!$F$5:$F$304,'Spend log'!$D$5:$D$304,B12,'Spend log'!$G$5:$G$304,"Ordered"))</f>
      </c>
      <c r="H12" s="16">
        <f>IF(B12="","",SUMIFS('Spend log'!$F$5:$F$304,'Spend log'!$D$5:$D$304,B12)-G12)</f>
      </c>
      <c r="I12" s="16">
        <f>IF(B12="","",F12-G12-H12)</f>
      </c>
      <c r="J12" s="18">
        <f>IF(OR(B12="",N(F12)=0),"",(G12+H12)/F12)</f>
      </c>
      <c r="K12" s="19">
        <f>IF(B12="","",IF(I12&lt;0,"Over",IF(AND(J12&lt;&gt;"",J12&gt;=AmberAt),"Watch",IF(G12+H12=0,"","OK"))))</f>
      </c>
    </row>
    <row r="13">
      <c r="A13" s="15" t="inlineStr">
        <is>
          <t xml:space="preserve">L08</t>
        </is>
      </c>
      <c r="B13" s="13">
        <f>'Cover'!$C$26&amp;""</f>
      </c>
      <c r="C13" s="19" t="inlineStr">
        <is>
          <t xml:space="preserve">School</t>
        </is>
      </c>
      <c r="D13" s="16">
        <f>IF(N('Cover'!$D$26)=0,"",N('Cover'!$D$26))</f>
      </c>
      <c r="E13" s="25"/>
      <c r="F13" s="16">
        <f>IF(B13="","",IF(D13&lt;&gt;"",D13,N(E13)))</f>
      </c>
      <c r="G13" s="16">
        <f>IF(B13="","",SUMIFS('Spend log'!$F$5:$F$304,'Spend log'!$D$5:$D$304,B13,'Spend log'!$G$5:$G$304,"Ordered"))</f>
      </c>
      <c r="H13" s="16">
        <f>IF(B13="","",SUMIFS('Spend log'!$F$5:$F$304,'Spend log'!$D$5:$D$304,B13)-G13)</f>
      </c>
      <c r="I13" s="16">
        <f>IF(B13="","",F13-G13-H13)</f>
      </c>
      <c r="J13" s="18">
        <f>IF(OR(B13="",N(F13)=0),"",(G13+H13)/F13)</f>
      </c>
      <c r="K13" s="19">
        <f>IF(B13="","",IF(I13&lt;0,"Over",IF(AND(J13&lt;&gt;"",J13&gt;=AmberAt),"Watch",IF(G13+H13=0,"","OK"))))</f>
      </c>
    </row>
    <row r="14">
      <c r="A14" s="15" t="inlineStr">
        <is>
          <t xml:space="preserve">L09</t>
        </is>
      </c>
      <c r="B14" s="13">
        <f>'Cover'!$C$27&amp;""</f>
      </c>
      <c r="C14" s="19" t="inlineStr">
        <is>
          <t xml:space="preserve">School</t>
        </is>
      </c>
      <c r="D14" s="16">
        <f>IF(N('Cover'!$D$27)=0,"",N('Cover'!$D$27))</f>
      </c>
      <c r="E14" s="25"/>
      <c r="F14" s="16">
        <f>IF(B14="","",IF(D14&lt;&gt;"",D14,N(E14)))</f>
      </c>
      <c r="G14" s="16">
        <f>IF(B14="","",SUMIFS('Spend log'!$F$5:$F$304,'Spend log'!$D$5:$D$304,B14,'Spend log'!$G$5:$G$304,"Ordered"))</f>
      </c>
      <c r="H14" s="16">
        <f>IF(B14="","",SUMIFS('Spend log'!$F$5:$F$304,'Spend log'!$D$5:$D$304,B14)-G14)</f>
      </c>
      <c r="I14" s="16">
        <f>IF(B14="","",F14-G14-H14)</f>
      </c>
      <c r="J14" s="18">
        <f>IF(OR(B14="",N(F14)=0),"",(G14+H14)/F14)</f>
      </c>
      <c r="K14" s="19">
        <f>IF(B14="","",IF(I14&lt;0,"Over",IF(AND(J14&lt;&gt;"",J14&gt;=AmberAt),"Watch",IF(G14+H14=0,"","OK"))))</f>
      </c>
    </row>
    <row r="15">
      <c r="A15" s="15" t="inlineStr">
        <is>
          <t xml:space="preserve">L10</t>
        </is>
      </c>
      <c r="B15" s="13">
        <f>'Cover'!$C$28&amp;""</f>
      </c>
      <c r="C15" s="19" t="inlineStr">
        <is>
          <t xml:space="preserve">School</t>
        </is>
      </c>
      <c r="D15" s="16">
        <f>IF(N('Cover'!$D$28)=0,"",N('Cover'!$D$28))</f>
      </c>
      <c r="E15" s="25"/>
      <c r="F15" s="16">
        <f>IF(B15="","",IF(D15&lt;&gt;"",D15,N(E15)))</f>
      </c>
      <c r="G15" s="16">
        <f>IF(B15="","",SUMIFS('Spend log'!$F$5:$F$304,'Spend log'!$D$5:$D$304,B15,'Spend log'!$G$5:$G$304,"Ordered"))</f>
      </c>
      <c r="H15" s="16">
        <f>IF(B15="","",SUMIFS('Spend log'!$F$5:$F$304,'Spend log'!$D$5:$D$304,B15)-G15)</f>
      </c>
      <c r="I15" s="16">
        <f>IF(B15="","",F15-G15-H15)</f>
      </c>
      <c r="J15" s="18">
        <f>IF(OR(B15="",N(F15)=0),"",(G15+H15)/F15)</f>
      </c>
      <c r="K15" s="19">
        <f>IF(B15="","",IF(I15&lt;0,"Over",IF(AND(J15&lt;&gt;"",J15&gt;=AmberAt),"Watch",IF(G15+H15=0,"","OK"))))</f>
      </c>
    </row>
    <row r="16">
      <c r="A16" s="15" t="inlineStr">
        <is>
          <t xml:space="preserve">L11</t>
        </is>
      </c>
      <c r="B16" s="13">
        <f>'Cover'!$C$29&amp;""</f>
      </c>
      <c r="C16" s="19" t="inlineStr">
        <is>
          <t xml:space="preserve">School</t>
        </is>
      </c>
      <c r="D16" s="16">
        <f>IF(N('Cover'!$D$29)=0,"",N('Cover'!$D$29))</f>
      </c>
      <c r="E16" s="25"/>
      <c r="F16" s="16">
        <f>IF(B16="","",IF(D16&lt;&gt;"",D16,N(E16)))</f>
      </c>
      <c r="G16" s="16">
        <f>IF(B16="","",SUMIFS('Spend log'!$F$5:$F$304,'Spend log'!$D$5:$D$304,B16,'Spend log'!$G$5:$G$304,"Ordered"))</f>
      </c>
      <c r="H16" s="16">
        <f>IF(B16="","",SUMIFS('Spend log'!$F$5:$F$304,'Spend log'!$D$5:$D$304,B16)-G16)</f>
      </c>
      <c r="I16" s="16">
        <f>IF(B16="","",F16-G16-H16)</f>
      </c>
      <c r="J16" s="18">
        <f>IF(OR(B16="",N(F16)=0),"",(G16+H16)/F16)</f>
      </c>
      <c r="K16" s="19">
        <f>IF(B16="","",IF(I16&lt;0,"Over",IF(AND(J16&lt;&gt;"",J16&gt;=AmberAt),"Watch",IF(G16+H16=0,"","OK"))))</f>
      </c>
    </row>
    <row r="17">
      <c r="A17" s="15" t="inlineStr">
        <is>
          <t xml:space="preserve">L12</t>
        </is>
      </c>
      <c r="B17" s="13">
        <f>'Cover'!$C$30&amp;""</f>
      </c>
      <c r="C17" s="19" t="inlineStr">
        <is>
          <t xml:space="preserve">School</t>
        </is>
      </c>
      <c r="D17" s="16">
        <f>IF(N('Cover'!$D$30)=0,"",N('Cover'!$D$30))</f>
      </c>
      <c r="E17" s="25"/>
      <c r="F17" s="16">
        <f>IF(B17="","",IF(D17&lt;&gt;"",D17,N(E17)))</f>
      </c>
      <c r="G17" s="16">
        <f>IF(B17="","",SUMIFS('Spend log'!$F$5:$F$304,'Spend log'!$D$5:$D$304,B17,'Spend log'!$G$5:$G$304,"Ordered"))</f>
      </c>
      <c r="H17" s="16">
        <f>IF(B17="","",SUMIFS('Spend log'!$F$5:$F$304,'Spend log'!$D$5:$D$304,B17)-G17)</f>
      </c>
      <c r="I17" s="16">
        <f>IF(B17="","",F17-G17-H17)</f>
      </c>
      <c r="J17" s="18">
        <f>IF(OR(B17="",N(F17)=0),"",(G17+H17)/F17)</f>
      </c>
      <c r="K17" s="19">
        <f>IF(B17="","",IF(I17&lt;0,"Over",IF(AND(J17&lt;&gt;"",J17&gt;=AmberAt),"Watch",IF(G17+H17=0,"","OK"))))</f>
      </c>
    </row>
    <row r="18">
      <c r="A18" s="15" t="inlineStr">
        <is>
          <t xml:space="preserve">L13</t>
        </is>
      </c>
      <c r="B18" s="13">
        <f>'Cover'!$C$31&amp;""</f>
      </c>
      <c r="C18" s="19" t="inlineStr">
        <is>
          <t xml:space="preserve">School</t>
        </is>
      </c>
      <c r="D18" s="16">
        <f>IF(N('Cover'!$D$31)=0,"",N('Cover'!$D$31))</f>
      </c>
      <c r="E18" s="25"/>
      <c r="F18" s="16">
        <f>IF(B18="","",IF(D18&lt;&gt;"",D18,N(E18)))</f>
      </c>
      <c r="G18" s="16">
        <f>IF(B18="","",SUMIFS('Spend log'!$F$5:$F$304,'Spend log'!$D$5:$D$304,B18,'Spend log'!$G$5:$G$304,"Ordered"))</f>
      </c>
      <c r="H18" s="16">
        <f>IF(B18="","",SUMIFS('Spend log'!$F$5:$F$304,'Spend log'!$D$5:$D$304,B18)-G18)</f>
      </c>
      <c r="I18" s="16">
        <f>IF(B18="","",F18-G18-H18)</f>
      </c>
      <c r="J18" s="18">
        <f>IF(OR(B18="",N(F18)=0),"",(G18+H18)/F18)</f>
      </c>
      <c r="K18" s="19">
        <f>IF(B18="","",IF(I18&lt;0,"Over",IF(AND(J18&lt;&gt;"",J18&gt;=AmberAt),"Watch",IF(G18+H18=0,"","OK"))))</f>
      </c>
    </row>
    <row r="19">
      <c r="A19" s="15" t="inlineStr">
        <is>
          <t xml:space="preserve">L14</t>
        </is>
      </c>
      <c r="B19" s="13">
        <f>'Cover'!$C$32&amp;""</f>
      </c>
      <c r="C19" s="19" t="inlineStr">
        <is>
          <t xml:space="preserve">School</t>
        </is>
      </c>
      <c r="D19" s="16">
        <f>IF(N('Cover'!$D$32)=0,"",N('Cover'!$D$32))</f>
      </c>
      <c r="E19" s="25"/>
      <c r="F19" s="16">
        <f>IF(B19="","",IF(D19&lt;&gt;"",D19,N(E19)))</f>
      </c>
      <c r="G19" s="16">
        <f>IF(B19="","",SUMIFS('Spend log'!$F$5:$F$304,'Spend log'!$D$5:$D$304,B19,'Spend log'!$G$5:$G$304,"Ordered"))</f>
      </c>
      <c r="H19" s="16">
        <f>IF(B19="","",SUMIFS('Spend log'!$F$5:$F$304,'Spend log'!$D$5:$D$304,B19)-G19)</f>
      </c>
      <c r="I19" s="16">
        <f>IF(B19="","",F19-G19-H19)</f>
      </c>
      <c r="J19" s="18">
        <f>IF(OR(B19="",N(F19)=0),"",(G19+H19)/F19)</f>
      </c>
      <c r="K19" s="19">
        <f>IF(B19="","",IF(I19&lt;0,"Over",IF(AND(J19&lt;&gt;"",J19&gt;=AmberAt),"Watch",IF(G19+H19=0,"","OK"))))</f>
      </c>
    </row>
    <row r="20">
      <c r="A20" s="15" t="inlineStr">
        <is>
          <t xml:space="preserve">L15</t>
        </is>
      </c>
      <c r="B20" s="13">
        <f>'Cover'!$C$33&amp;""</f>
      </c>
      <c r="C20" s="19" t="inlineStr">
        <is>
          <t xml:space="preserve">School</t>
        </is>
      </c>
      <c r="D20" s="16">
        <f>IF(N('Cover'!$D$33)=0,"",N('Cover'!$D$33))</f>
      </c>
      <c r="E20" s="25"/>
      <c r="F20" s="16">
        <f>IF(B20="","",IF(D20&lt;&gt;"",D20,N(E20)))</f>
      </c>
      <c r="G20" s="16">
        <f>IF(B20="","",SUMIFS('Spend log'!$F$5:$F$304,'Spend log'!$D$5:$D$304,B20,'Spend log'!$G$5:$G$304,"Ordered"))</f>
      </c>
      <c r="H20" s="16">
        <f>IF(B20="","",SUMIFS('Spend log'!$F$5:$F$304,'Spend log'!$D$5:$D$304,B20)-G20)</f>
      </c>
      <c r="I20" s="16">
        <f>IF(B20="","",F20-G20-H20)</f>
      </c>
      <c r="J20" s="18">
        <f>IF(OR(B20="",N(F20)=0),"",(G20+H20)/F20)</f>
      </c>
      <c r="K20" s="19">
        <f>IF(B20="","",IF(I20&lt;0,"Over",IF(AND(J20&lt;&gt;"",J20&gt;=AmberAt),"Watch",IF(G20+H20=0,"","OK"))))</f>
      </c>
    </row>
    <row r="21">
      <c r="A21" s="15" t="inlineStr">
        <is>
          <t xml:space="preserve">D01</t>
        </is>
      </c>
      <c r="B21" s="23"/>
      <c r="C21" s="19" t="inlineStr">
        <is>
          <t xml:space="preserve">Subject</t>
        </is>
      </c>
      <c r="D21" s="13"/>
      <c r="E21" s="25"/>
      <c r="F21" s="16">
        <f>IF(B21="","",IF(D21&lt;&gt;"",D21,N(E21)))</f>
      </c>
      <c r="G21" s="16">
        <f>IF(B21="","",SUMIFS('Spend log'!$F$5:$F$304,'Spend log'!$D$5:$D$304,B21,'Spend log'!$G$5:$G$304,"Ordered"))</f>
      </c>
      <c r="H21" s="16">
        <f>IF(B21="","",SUMIFS('Spend log'!$F$5:$F$304,'Spend log'!$D$5:$D$304,B21)-G21)</f>
      </c>
      <c r="I21" s="16">
        <f>IF(B21="","",F21-G21-H21)</f>
      </c>
      <c r="J21" s="18">
        <f>IF(OR(B21="",N(F21)=0),"",(G21+H21)/F21)</f>
      </c>
      <c r="K21" s="19">
        <f>IF(B21="","",IF(I21&lt;0,"Over",IF(AND(J21&lt;&gt;"",J21&gt;=AmberAt),"Watch",IF(G21+H21=0,"","OK"))))</f>
      </c>
    </row>
    <row r="22">
      <c r="A22" s="15" t="inlineStr">
        <is>
          <t xml:space="preserve">D02</t>
        </is>
      </c>
      <c r="B22" s="23"/>
      <c r="C22" s="19" t="inlineStr">
        <is>
          <t xml:space="preserve">Subject</t>
        </is>
      </c>
      <c r="D22" s="13"/>
      <c r="E22" s="25"/>
      <c r="F22" s="16">
        <f>IF(B22="","",IF(D22&lt;&gt;"",D22,N(E22)))</f>
      </c>
      <c r="G22" s="16">
        <f>IF(B22="","",SUMIFS('Spend log'!$F$5:$F$304,'Spend log'!$D$5:$D$304,B22,'Spend log'!$G$5:$G$304,"Ordered"))</f>
      </c>
      <c r="H22" s="16">
        <f>IF(B22="","",SUMIFS('Spend log'!$F$5:$F$304,'Spend log'!$D$5:$D$304,B22)-G22)</f>
      </c>
      <c r="I22" s="16">
        <f>IF(B22="","",F22-G22-H22)</f>
      </c>
      <c r="J22" s="18">
        <f>IF(OR(B22="",N(F22)=0),"",(G22+H22)/F22)</f>
      </c>
      <c r="K22" s="19">
        <f>IF(B22="","",IF(I22&lt;0,"Over",IF(AND(J22&lt;&gt;"",J22&gt;=AmberAt),"Watch",IF(G22+H22=0,"","OK"))))</f>
      </c>
    </row>
    <row r="23">
      <c r="A23" s="15" t="inlineStr">
        <is>
          <t xml:space="preserve">D03</t>
        </is>
      </c>
      <c r="B23" s="23"/>
      <c r="C23" s="19" t="inlineStr">
        <is>
          <t xml:space="preserve">Subject</t>
        </is>
      </c>
      <c r="D23" s="13"/>
      <c r="E23" s="25"/>
      <c r="F23" s="16">
        <f>IF(B23="","",IF(D23&lt;&gt;"",D23,N(E23)))</f>
      </c>
      <c r="G23" s="16">
        <f>IF(B23="","",SUMIFS('Spend log'!$F$5:$F$304,'Spend log'!$D$5:$D$304,B23,'Spend log'!$G$5:$G$304,"Ordered"))</f>
      </c>
      <c r="H23" s="16">
        <f>IF(B23="","",SUMIFS('Spend log'!$F$5:$F$304,'Spend log'!$D$5:$D$304,B23)-G23)</f>
      </c>
      <c r="I23" s="16">
        <f>IF(B23="","",F23-G23-H23)</f>
      </c>
      <c r="J23" s="18">
        <f>IF(OR(B23="",N(F23)=0),"",(G23+H23)/F23)</f>
      </c>
      <c r="K23" s="19">
        <f>IF(B23="","",IF(I23&lt;0,"Over",IF(AND(J23&lt;&gt;"",J23&gt;=AmberAt),"Watch",IF(G23+H23=0,"","OK"))))</f>
      </c>
    </row>
    <row r="24">
      <c r="A24" s="15" t="inlineStr">
        <is>
          <t xml:space="preserve">D04</t>
        </is>
      </c>
      <c r="B24" s="23"/>
      <c r="C24" s="19" t="inlineStr">
        <is>
          <t xml:space="preserve">Subject</t>
        </is>
      </c>
      <c r="D24" s="13"/>
      <c r="E24" s="25"/>
      <c r="F24" s="16">
        <f>IF(B24="","",IF(D24&lt;&gt;"",D24,N(E24)))</f>
      </c>
      <c r="G24" s="16">
        <f>IF(B24="","",SUMIFS('Spend log'!$F$5:$F$304,'Spend log'!$D$5:$D$304,B24,'Spend log'!$G$5:$G$304,"Ordered"))</f>
      </c>
      <c r="H24" s="16">
        <f>IF(B24="","",SUMIFS('Spend log'!$F$5:$F$304,'Spend log'!$D$5:$D$304,B24)-G24)</f>
      </c>
      <c r="I24" s="16">
        <f>IF(B24="","",F24-G24-H24)</f>
      </c>
      <c r="J24" s="18">
        <f>IF(OR(B24="",N(F24)=0),"",(G24+H24)/F24)</f>
      </c>
      <c r="K24" s="19">
        <f>IF(B24="","",IF(I24&lt;0,"Over",IF(AND(J24&lt;&gt;"",J24&gt;=AmberAt),"Watch",IF(G24+H24=0,"","OK"))))</f>
      </c>
    </row>
    <row r="25">
      <c r="A25" s="15" t="inlineStr">
        <is>
          <t xml:space="preserve">D05</t>
        </is>
      </c>
      <c r="B25" s="23"/>
      <c r="C25" s="19" t="inlineStr">
        <is>
          <t xml:space="preserve">Subject</t>
        </is>
      </c>
      <c r="D25" s="13"/>
      <c r="E25" s="25"/>
      <c r="F25" s="16">
        <f>IF(B25="","",IF(D25&lt;&gt;"",D25,N(E25)))</f>
      </c>
      <c r="G25" s="16">
        <f>IF(B25="","",SUMIFS('Spend log'!$F$5:$F$304,'Spend log'!$D$5:$D$304,B25,'Spend log'!$G$5:$G$304,"Ordered"))</f>
      </c>
      <c r="H25" s="16">
        <f>IF(B25="","",SUMIFS('Spend log'!$F$5:$F$304,'Spend log'!$D$5:$D$304,B25)-G25)</f>
      </c>
      <c r="I25" s="16">
        <f>IF(B25="","",F25-G25-H25)</f>
      </c>
      <c r="J25" s="18">
        <f>IF(OR(B25="",N(F25)=0),"",(G25+H25)/F25)</f>
      </c>
      <c r="K25" s="19">
        <f>IF(B25="","",IF(I25&lt;0,"Over",IF(AND(J25&lt;&gt;"",J25&gt;=AmberAt),"Watch",IF(G25+H25=0,"","OK"))))</f>
      </c>
    </row>
    <row r="26">
      <c r="A26" s="15" t="inlineStr">
        <is>
          <t xml:space="preserve">D06</t>
        </is>
      </c>
      <c r="B26" s="23"/>
      <c r="C26" s="19" t="inlineStr">
        <is>
          <t xml:space="preserve">Subject</t>
        </is>
      </c>
      <c r="D26" s="13"/>
      <c r="E26" s="25"/>
      <c r="F26" s="16">
        <f>IF(B26="","",IF(D26&lt;&gt;"",D26,N(E26)))</f>
      </c>
      <c r="G26" s="16">
        <f>IF(B26="","",SUMIFS('Spend log'!$F$5:$F$304,'Spend log'!$D$5:$D$304,B26,'Spend log'!$G$5:$G$304,"Ordered"))</f>
      </c>
      <c r="H26" s="16">
        <f>IF(B26="","",SUMIFS('Spend log'!$F$5:$F$304,'Spend log'!$D$5:$D$304,B26)-G26)</f>
      </c>
      <c r="I26" s="16">
        <f>IF(B26="","",F26-G26-H26)</f>
      </c>
      <c r="J26" s="18">
        <f>IF(OR(B26="",N(F26)=0),"",(G26+H26)/F26)</f>
      </c>
      <c r="K26" s="19">
        <f>IF(B26="","",IF(I26&lt;0,"Over",IF(AND(J26&lt;&gt;"",J26&gt;=AmberAt),"Watch",IF(G26+H26=0,"","OK"))))</f>
      </c>
    </row>
    <row r="27">
      <c r="A27" s="15" t="inlineStr">
        <is>
          <t xml:space="preserve">D07</t>
        </is>
      </c>
      <c r="B27" s="23"/>
      <c r="C27" s="19" t="inlineStr">
        <is>
          <t xml:space="preserve">Subject</t>
        </is>
      </c>
      <c r="D27" s="13"/>
      <c r="E27" s="25"/>
      <c r="F27" s="16">
        <f>IF(B27="","",IF(D27&lt;&gt;"",D27,N(E27)))</f>
      </c>
      <c r="G27" s="16">
        <f>IF(B27="","",SUMIFS('Spend log'!$F$5:$F$304,'Spend log'!$D$5:$D$304,B27,'Spend log'!$G$5:$G$304,"Ordered"))</f>
      </c>
      <c r="H27" s="16">
        <f>IF(B27="","",SUMIFS('Spend log'!$F$5:$F$304,'Spend log'!$D$5:$D$304,B27)-G27)</f>
      </c>
      <c r="I27" s="16">
        <f>IF(B27="","",F27-G27-H27)</f>
      </c>
      <c r="J27" s="18">
        <f>IF(OR(B27="",N(F27)=0),"",(G27+H27)/F27)</f>
      </c>
      <c r="K27" s="19">
        <f>IF(B27="","",IF(I27&lt;0,"Over",IF(AND(J27&lt;&gt;"",J27&gt;=AmberAt),"Watch",IF(G27+H27=0,"","OK"))))</f>
      </c>
    </row>
    <row r="28">
      <c r="A28" s="15" t="inlineStr">
        <is>
          <t xml:space="preserve">D08</t>
        </is>
      </c>
      <c r="B28" s="23"/>
      <c r="C28" s="19" t="inlineStr">
        <is>
          <t xml:space="preserve">Subject</t>
        </is>
      </c>
      <c r="D28" s="13"/>
      <c r="E28" s="25"/>
      <c r="F28" s="16">
        <f>IF(B28="","",IF(D28&lt;&gt;"",D28,N(E28)))</f>
      </c>
      <c r="G28" s="16">
        <f>IF(B28="","",SUMIFS('Spend log'!$F$5:$F$304,'Spend log'!$D$5:$D$304,B28,'Spend log'!$G$5:$G$304,"Ordered"))</f>
      </c>
      <c r="H28" s="16">
        <f>IF(B28="","",SUMIFS('Spend log'!$F$5:$F$304,'Spend log'!$D$5:$D$304,B28)-G28)</f>
      </c>
      <c r="I28" s="16">
        <f>IF(B28="","",F28-G28-H28)</f>
      </c>
      <c r="J28" s="18">
        <f>IF(OR(B28="",N(F28)=0),"",(G28+H28)/F28)</f>
      </c>
      <c r="K28" s="19">
        <f>IF(B28="","",IF(I28&lt;0,"Over",IF(AND(J28&lt;&gt;"",J28&gt;=AmberAt),"Watch",IF(G28+H28=0,"","OK"))))</f>
      </c>
    </row>
    <row r="29">
      <c r="A29" s="15" t="inlineStr">
        <is>
          <t xml:space="preserve">D09</t>
        </is>
      </c>
      <c r="B29" s="23"/>
      <c r="C29" s="19" t="inlineStr">
        <is>
          <t xml:space="preserve">Subject</t>
        </is>
      </c>
      <c r="D29" s="13"/>
      <c r="E29" s="25"/>
      <c r="F29" s="16">
        <f>IF(B29="","",IF(D29&lt;&gt;"",D29,N(E29)))</f>
      </c>
      <c r="G29" s="16">
        <f>IF(B29="","",SUMIFS('Spend log'!$F$5:$F$304,'Spend log'!$D$5:$D$304,B29,'Spend log'!$G$5:$G$304,"Ordered"))</f>
      </c>
      <c r="H29" s="16">
        <f>IF(B29="","",SUMIFS('Spend log'!$F$5:$F$304,'Spend log'!$D$5:$D$304,B29)-G29)</f>
      </c>
      <c r="I29" s="16">
        <f>IF(B29="","",F29-G29-H29)</f>
      </c>
      <c r="J29" s="18">
        <f>IF(OR(B29="",N(F29)=0),"",(G29+H29)/F29)</f>
      </c>
      <c r="K29" s="19">
        <f>IF(B29="","",IF(I29&lt;0,"Over",IF(AND(J29&lt;&gt;"",J29&gt;=AmberAt),"Watch",IF(G29+H29=0,"","OK"))))</f>
      </c>
    </row>
    <row r="30">
      <c r="A30" s="15" t="inlineStr">
        <is>
          <t xml:space="preserve">D10</t>
        </is>
      </c>
      <c r="B30" s="23"/>
      <c r="C30" s="19" t="inlineStr">
        <is>
          <t xml:space="preserve">Subject</t>
        </is>
      </c>
      <c r="D30" s="13"/>
      <c r="E30" s="25"/>
      <c r="F30" s="16">
        <f>IF(B30="","",IF(D30&lt;&gt;"",D30,N(E30)))</f>
      </c>
      <c r="G30" s="16">
        <f>IF(B30="","",SUMIFS('Spend log'!$F$5:$F$304,'Spend log'!$D$5:$D$304,B30,'Spend log'!$G$5:$G$304,"Ordered"))</f>
      </c>
      <c r="H30" s="16">
        <f>IF(B30="","",SUMIFS('Spend log'!$F$5:$F$304,'Spend log'!$D$5:$D$304,B30)-G30)</f>
      </c>
      <c r="I30" s="16">
        <f>IF(B30="","",F30-G30-H30)</f>
      </c>
      <c r="J30" s="18">
        <f>IF(OR(B30="",N(F30)=0),"",(G30+H30)/F30)</f>
      </c>
      <c r="K30" s="19">
        <f>IF(B30="","",IF(I30&lt;0,"Over",IF(AND(J30&lt;&gt;"",J30&gt;=AmberAt),"Watch",IF(G30+H30=0,"","OK"))))</f>
      </c>
    </row>
    <row r="31">
      <c r="B31" s="22" t="inlineStr">
        <is>
          <t xml:space="preserve">Total</t>
        </is>
      </c>
      <c r="C31" s="22"/>
      <c r="D31" s="22"/>
      <c r="E31" s="22"/>
      <c r="F31" s="21">
        <f>SUM(F6:F30)</f>
      </c>
      <c r="G31" s="21">
        <f>SUM(G6:G30)</f>
      </c>
      <c r="H31" s="21">
        <f>SUM(H6:H30)</f>
      </c>
      <c r="I31" s="21">
        <f>SUM(I6:I30)</f>
      </c>
    </row>
    <row r="33">
      <c r="B33" s="7">
        <f>IF(N(Allocation)=0,"",IF(F31&gt;N(Allocation),"You’ve planned more than your allocation, by "&amp;TEXT(F31-N(Allocation),"#,##0"),IF(F31&lt;N(Allocation),"Still to plan: "&amp;TEXT(N(Allocation)-F31,"#,##0"),"✓ Your plan matches your allocation.")))</f>
      </c>
    </row>
  </sheetData>
  <sheetProtection sheet="1" objects="1" scenarios="1" formatColumns="0" formatRows="0" insertRows="1" deleteRows="1" sort="0" autoFilter="0"/>
  <mergeCells count="2">
    <mergeCell ref="A2:K2"/>
    <mergeCell ref="B33:K33"/>
  </mergeCells>
  <conditionalFormatting sqref="K6:K30">
    <cfRule type="expression" dxfId="0" priority="1">
      <formula>K6="Over"</formula>
    </cfRule>
  </conditionalFormatting>
  <conditionalFormatting sqref="K6:K30">
    <cfRule type="expression" dxfId="1" priority="2">
      <formula>K6="Watch"</formula>
    </cfRule>
  </conditionalFormatting>
  <conditionalFormatting sqref="K6:K30">
    <cfRule type="expression" dxfId="2" priority="3">
      <formula>K6="OK"</formula>
    </cfRule>
  </conditionalFormatting>
  <conditionalFormatting sqref="I6:I30">
    <cfRule type="expression" dxfId="0" priority="4">
      <formula>AND(ISNUMBER(I6),I6&lt;0)</formula>
    </cfRule>
  </conditionalFormatting>
  <pageMargins left="0.5" right="0.5" top="0.6" bottom="0.7" header="0.3" footer="0.3"/>
  <pageSetup paperSize="9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18E"/>
    <pageSetUpPr fitToPage="1"/>
  </sheetPr>
  <sheetViews>
    <sheetView workbookViewId="0" zoomScale="100"/>
  </sheetViews>
  <sheetFormatPr defaultRowHeight="16"/>
  <cols>
    <col min="1" max="1" width="40" customWidth="1"/>
  </cols>
  <sheetData>
    <row r="1">
      <c r="A1" s="5" t="inlineStr">
        <is>
          <t xml:space="preserve">Helper sheet: lists for the dropdowns. No need to edit.</t>
        </is>
      </c>
    </row>
    <row r="2">
      <c r="A2" s="13">
        <f>IF('Cover'!$C$34="","SP1",'Cover'!$C$34)</f>
      </c>
    </row>
    <row r="3">
      <c r="A3" s="13">
        <f>IF('Cover'!$C$35="","SP2",'Cover'!$C$35)</f>
      </c>
    </row>
    <row r="4">
      <c r="A4" s="13">
        <f>IF('Cover'!$C$36="","SP3",'Cover'!$C$36)</f>
      </c>
    </row>
    <row r="5">
      <c r="A5" s="13">
        <f>IF('Cover'!$C$37="","SP4",'Cover'!$C$37)</f>
      </c>
    </row>
    <row r="6">
      <c r="A6" s="13">
        <f>IF('Cover'!$C$38="","SP5",'Cover'!$C$38)</f>
      </c>
    </row>
    <row r="7">
      <c r="A7" s="13">
        <f>IF('Cover'!$C$39="","SP6",'Cover'!$C$39)</f>
      </c>
    </row>
    <row r="8">
      <c r="A8" s="13">
        <f>IF('Cover'!$C$40="","SP7",'Cover'!$C$40)</f>
      </c>
    </row>
    <row r="9">
      <c r="A9" s="13">
        <f>IF('Cover'!$C$41="","SP8",'Cover'!$C$41)</f>
      </c>
    </row>
    <row r="10">
      <c r="A10" s="13" t="inlineStr">
        <is>
          <t xml:space="preserve">Day-to-day running</t>
        </is>
      </c>
    </row>
  </sheetData>
  <sheetProtection sheet="1" objects="1" scenarios="1" formatColumns="0" formatRows="0" insertRows="1" deleteRows="1" sort="0" autoFilter="0"/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4A7F57"/>
    <pageSetUpPr fitToPage="1"/>
  </sheetPr>
  <sheetViews>
    <sheetView workbookViewId="0" zoomScale="100">
      <pane ySplit="4" topLeftCell="A5" activePane="bottomLeft" state="frozen"/>
    </sheetView>
  </sheetViews>
  <sheetFormatPr defaultRowHeight="16"/>
  <cols>
    <col min="1" max="1" width="13" customWidth="1"/>
    <col min="2" max="2" width="22" customWidth="1"/>
    <col min="3" max="3" width="38" customWidth="1"/>
    <col min="4" max="4" width="28" customWidth="1"/>
    <col min="5" max="5" width="30" customWidth="1"/>
    <col min="6" max="6" width="13" customWidth="1"/>
    <col min="7" max="7" width="12" customWidth="1"/>
    <col min="8" max="8" width="9" customWidth="1"/>
    <col min="9" max="9" width="9" customWidth="1"/>
    <col min="10" max="10" width="10" customWidth="1"/>
  </cols>
  <sheetData>
    <row r="1">
      <c r="A1" s="3" t="inlineStr">
        <is>
          <t xml:space="preserve">Spend log</t>
        </is>
      </c>
    </row>
    <row r="2" ht="32" customHeight="1">
      <c r="A2" s="5" t="inlineStr">
        <is>
          <t xml:space="preserve">One row per purchase. Log it when you order it (status Ordered), then change the status to Invoiced or Paid. Ordered items count as committed.</t>
        </is>
      </c>
    </row>
    <row r="4" ht="32" customHeight="1">
      <c r="A4" s="12" t="inlineStr">
        <is>
          <t xml:space="preserve">Date ordered</t>
        </is>
      </c>
      <c r="B4" s="12" t="inlineStr">
        <is>
          <t xml:space="preserve">Supplier</t>
        </is>
      </c>
      <c r="C4" s="12" t="inlineStr">
        <is>
          <t xml:space="preserve">What was bought</t>
        </is>
      </c>
      <c r="D4" s="12" t="inlineStr">
        <is>
          <t xml:space="preserve">Budget line</t>
        </is>
      </c>
      <c r="E4" s="12" t="inlineStr">
        <is>
          <t xml:space="preserve">Strategic priority</t>
        </is>
      </c>
      <c r="F4" s="12">
        <f>"Amount ("&amp;Currency&amp;")"</f>
      </c>
      <c r="G4" s="12" t="inlineStr">
        <is>
          <t xml:space="preserve">Status</t>
        </is>
      </c>
      <c r="H4" s="12" t="inlineStr">
        <is>
          <t xml:space="preserve">Quarter</t>
        </is>
      </c>
      <c r="I4" s="12" t="inlineStr">
        <is>
          <t xml:space="preserve">Big ticket</t>
        </is>
      </c>
      <c r="J4" s="12" t="inlineStr">
        <is>
          <t xml:space="preserve">Helper</t>
        </is>
      </c>
    </row>
    <row r="5">
      <c r="A5" s="28"/>
      <c r="B5" s="23"/>
      <c r="C5" s="23"/>
      <c r="D5" s="23"/>
      <c r="E5" s="23"/>
      <c r="F5" s="25"/>
      <c r="G5" s="23"/>
      <c r="H5" s="19">
        <f>IF(A5="","","Q"&amp;(INT(MOD(MONTH(A5)-FYStart,12)/3)+1))</f>
      </c>
      <c r="I5" s="19">
        <f>IF(N(F5)=0,"",IF(F5&gt;=N(BigTicket),"★",""))</f>
      </c>
      <c r="J5" s="5">
        <f>IF(N(F5)=0,"",F5+ROW()/1000000)</f>
      </c>
    </row>
    <row r="6">
      <c r="A6" s="28"/>
      <c r="B6" s="23"/>
      <c r="C6" s="23"/>
      <c r="D6" s="23"/>
      <c r="E6" s="23"/>
      <c r="F6" s="25"/>
      <c r="G6" s="23"/>
      <c r="H6" s="19">
        <f>IF(A6="","","Q"&amp;(INT(MOD(MONTH(A6)-FYStart,12)/3)+1))</f>
      </c>
      <c r="I6" s="19">
        <f>IF(N(F6)=0,"",IF(F6&gt;=N(BigTicket),"★",""))</f>
      </c>
      <c r="J6" s="5">
        <f>IF(N(F6)=0,"",F6+ROW()/1000000)</f>
      </c>
    </row>
    <row r="7">
      <c r="A7" s="28"/>
      <c r="B7" s="23"/>
      <c r="C7" s="23"/>
      <c r="D7" s="23"/>
      <c r="E7" s="23"/>
      <c r="F7" s="25"/>
      <c r="G7" s="23"/>
      <c r="H7" s="19">
        <f>IF(A7="","","Q"&amp;(INT(MOD(MONTH(A7)-FYStart,12)/3)+1))</f>
      </c>
      <c r="I7" s="19">
        <f>IF(N(F7)=0,"",IF(F7&gt;=N(BigTicket),"★",""))</f>
      </c>
      <c r="J7" s="5">
        <f>IF(N(F7)=0,"",F7+ROW()/1000000)</f>
      </c>
    </row>
    <row r="8">
      <c r="A8" s="28"/>
      <c r="B8" s="23"/>
      <c r="C8" s="23"/>
      <c r="D8" s="23"/>
      <c r="E8" s="23"/>
      <c r="F8" s="25"/>
      <c r="G8" s="23"/>
      <c r="H8" s="19">
        <f>IF(A8="","","Q"&amp;(INT(MOD(MONTH(A8)-FYStart,12)/3)+1))</f>
      </c>
      <c r="I8" s="19">
        <f>IF(N(F8)=0,"",IF(F8&gt;=N(BigTicket),"★",""))</f>
      </c>
      <c r="J8" s="5">
        <f>IF(N(F8)=0,"",F8+ROW()/1000000)</f>
      </c>
    </row>
    <row r="9">
      <c r="A9" s="28"/>
      <c r="B9" s="23"/>
      <c r="C9" s="23"/>
      <c r="D9" s="23"/>
      <c r="E9" s="23"/>
      <c r="F9" s="25"/>
      <c r="G9" s="23"/>
      <c r="H9" s="19">
        <f>IF(A9="","","Q"&amp;(INT(MOD(MONTH(A9)-FYStart,12)/3)+1))</f>
      </c>
      <c r="I9" s="19">
        <f>IF(N(F9)=0,"",IF(F9&gt;=N(BigTicket),"★",""))</f>
      </c>
      <c r="J9" s="5">
        <f>IF(N(F9)=0,"",F9+ROW()/1000000)</f>
      </c>
    </row>
    <row r="10">
      <c r="A10" s="28"/>
      <c r="B10" s="23"/>
      <c r="C10" s="23"/>
      <c r="D10" s="23"/>
      <c r="E10" s="23"/>
      <c r="F10" s="25"/>
      <c r="G10" s="23"/>
      <c r="H10" s="19">
        <f>IF(A10="","","Q"&amp;(INT(MOD(MONTH(A10)-FYStart,12)/3)+1))</f>
      </c>
      <c r="I10" s="19">
        <f>IF(N(F10)=0,"",IF(F10&gt;=N(BigTicket),"★",""))</f>
      </c>
      <c r="J10" s="5">
        <f>IF(N(F10)=0,"",F10+ROW()/1000000)</f>
      </c>
    </row>
    <row r="11">
      <c r="A11" s="28"/>
      <c r="B11" s="23"/>
      <c r="C11" s="23"/>
      <c r="D11" s="23"/>
      <c r="E11" s="23"/>
      <c r="F11" s="25"/>
      <c r="G11" s="23"/>
      <c r="H11" s="19">
        <f>IF(A11="","","Q"&amp;(INT(MOD(MONTH(A11)-FYStart,12)/3)+1))</f>
      </c>
      <c r="I11" s="19">
        <f>IF(N(F11)=0,"",IF(F11&gt;=N(BigTicket),"★",""))</f>
      </c>
      <c r="J11" s="5">
        <f>IF(N(F11)=0,"",F11+ROW()/1000000)</f>
      </c>
    </row>
    <row r="12">
      <c r="A12" s="28"/>
      <c r="B12" s="23"/>
      <c r="C12" s="23"/>
      <c r="D12" s="23"/>
      <c r="E12" s="23"/>
      <c r="F12" s="25"/>
      <c r="G12" s="23"/>
      <c r="H12" s="19">
        <f>IF(A12="","","Q"&amp;(INT(MOD(MONTH(A12)-FYStart,12)/3)+1))</f>
      </c>
      <c r="I12" s="19">
        <f>IF(N(F12)=0,"",IF(F12&gt;=N(BigTicket),"★",""))</f>
      </c>
      <c r="J12" s="5">
        <f>IF(N(F12)=0,"",F12+ROW()/1000000)</f>
      </c>
    </row>
    <row r="13">
      <c r="A13" s="28"/>
      <c r="B13" s="23"/>
      <c r="C13" s="23"/>
      <c r="D13" s="23"/>
      <c r="E13" s="23"/>
      <c r="F13" s="25"/>
      <c r="G13" s="23"/>
      <c r="H13" s="19">
        <f>IF(A13="","","Q"&amp;(INT(MOD(MONTH(A13)-FYStart,12)/3)+1))</f>
      </c>
      <c r="I13" s="19">
        <f>IF(N(F13)=0,"",IF(F13&gt;=N(BigTicket),"★",""))</f>
      </c>
      <c r="J13" s="5">
        <f>IF(N(F13)=0,"",F13+ROW()/1000000)</f>
      </c>
    </row>
    <row r="14">
      <c r="A14" s="28"/>
      <c r="B14" s="23"/>
      <c r="C14" s="23"/>
      <c r="D14" s="23"/>
      <c r="E14" s="23"/>
      <c r="F14" s="25"/>
      <c r="G14" s="23"/>
      <c r="H14" s="19">
        <f>IF(A14="","","Q"&amp;(INT(MOD(MONTH(A14)-FYStart,12)/3)+1))</f>
      </c>
      <c r="I14" s="19">
        <f>IF(N(F14)=0,"",IF(F14&gt;=N(BigTicket),"★",""))</f>
      </c>
      <c r="J14" s="5">
        <f>IF(N(F14)=0,"",F14+ROW()/1000000)</f>
      </c>
    </row>
    <row r="15">
      <c r="A15" s="28"/>
      <c r="B15" s="23"/>
      <c r="C15" s="23"/>
      <c r="D15" s="23"/>
      <c r="E15" s="23"/>
      <c r="F15" s="25"/>
      <c r="G15" s="23"/>
      <c r="H15" s="19">
        <f>IF(A15="","","Q"&amp;(INT(MOD(MONTH(A15)-FYStart,12)/3)+1))</f>
      </c>
      <c r="I15" s="19">
        <f>IF(N(F15)=0,"",IF(F15&gt;=N(BigTicket),"★",""))</f>
      </c>
      <c r="J15" s="5">
        <f>IF(N(F15)=0,"",F15+ROW()/1000000)</f>
      </c>
    </row>
    <row r="16">
      <c r="A16" s="28"/>
      <c r="B16" s="23"/>
      <c r="C16" s="23"/>
      <c r="D16" s="23"/>
      <c r="E16" s="23"/>
      <c r="F16" s="25"/>
      <c r="G16" s="23"/>
      <c r="H16" s="19">
        <f>IF(A16="","","Q"&amp;(INT(MOD(MONTH(A16)-FYStart,12)/3)+1))</f>
      </c>
      <c r="I16" s="19">
        <f>IF(N(F16)=0,"",IF(F16&gt;=N(BigTicket),"★",""))</f>
      </c>
      <c r="J16" s="5">
        <f>IF(N(F16)=0,"",F16+ROW()/1000000)</f>
      </c>
    </row>
    <row r="17">
      <c r="A17" s="28"/>
      <c r="B17" s="23"/>
      <c r="C17" s="23"/>
      <c r="D17" s="23"/>
      <c r="E17" s="23"/>
      <c r="F17" s="25"/>
      <c r="G17" s="23"/>
      <c r="H17" s="19">
        <f>IF(A17="","","Q"&amp;(INT(MOD(MONTH(A17)-FYStart,12)/3)+1))</f>
      </c>
      <c r="I17" s="19">
        <f>IF(N(F17)=0,"",IF(F17&gt;=N(BigTicket),"★",""))</f>
      </c>
      <c r="J17" s="5">
        <f>IF(N(F17)=0,"",F17+ROW()/1000000)</f>
      </c>
    </row>
    <row r="18">
      <c r="A18" s="28"/>
      <c r="B18" s="23"/>
      <c r="C18" s="23"/>
      <c r="D18" s="23"/>
      <c r="E18" s="23"/>
      <c r="F18" s="25"/>
      <c r="G18" s="23"/>
      <c r="H18" s="19">
        <f>IF(A18="","","Q"&amp;(INT(MOD(MONTH(A18)-FYStart,12)/3)+1))</f>
      </c>
      <c r="I18" s="19">
        <f>IF(N(F18)=0,"",IF(F18&gt;=N(BigTicket),"★",""))</f>
      </c>
      <c r="J18" s="5">
        <f>IF(N(F18)=0,"",F18+ROW()/1000000)</f>
      </c>
    </row>
    <row r="19">
      <c r="A19" s="28"/>
      <c r="B19" s="23"/>
      <c r="C19" s="23"/>
      <c r="D19" s="23"/>
      <c r="E19" s="23"/>
      <c r="F19" s="25"/>
      <c r="G19" s="23"/>
      <c r="H19" s="19">
        <f>IF(A19="","","Q"&amp;(INT(MOD(MONTH(A19)-FYStart,12)/3)+1))</f>
      </c>
      <c r="I19" s="19">
        <f>IF(N(F19)=0,"",IF(F19&gt;=N(BigTicket),"★",""))</f>
      </c>
      <c r="J19" s="5">
        <f>IF(N(F19)=0,"",F19+ROW()/1000000)</f>
      </c>
    </row>
    <row r="20">
      <c r="A20" s="28"/>
      <c r="B20" s="23"/>
      <c r="C20" s="23"/>
      <c r="D20" s="23"/>
      <c r="E20" s="23"/>
      <c r="F20" s="25"/>
      <c r="G20" s="23"/>
      <c r="H20" s="19">
        <f>IF(A20="","","Q"&amp;(INT(MOD(MONTH(A20)-FYStart,12)/3)+1))</f>
      </c>
      <c r="I20" s="19">
        <f>IF(N(F20)=0,"",IF(F20&gt;=N(BigTicket),"★",""))</f>
      </c>
      <c r="J20" s="5">
        <f>IF(N(F20)=0,"",F20+ROW()/1000000)</f>
      </c>
    </row>
    <row r="21">
      <c r="A21" s="28"/>
      <c r="B21" s="23"/>
      <c r="C21" s="23"/>
      <c r="D21" s="23"/>
      <c r="E21" s="23"/>
      <c r="F21" s="25"/>
      <c r="G21" s="23"/>
      <c r="H21" s="19">
        <f>IF(A21="","","Q"&amp;(INT(MOD(MONTH(A21)-FYStart,12)/3)+1))</f>
      </c>
      <c r="I21" s="19">
        <f>IF(N(F21)=0,"",IF(F21&gt;=N(BigTicket),"★",""))</f>
      </c>
      <c r="J21" s="5">
        <f>IF(N(F21)=0,"",F21+ROW()/1000000)</f>
      </c>
    </row>
    <row r="22">
      <c r="A22" s="28"/>
      <c r="B22" s="23"/>
      <c r="C22" s="23"/>
      <c r="D22" s="23"/>
      <c r="E22" s="23"/>
      <c r="F22" s="25"/>
      <c r="G22" s="23"/>
      <c r="H22" s="19">
        <f>IF(A22="","","Q"&amp;(INT(MOD(MONTH(A22)-FYStart,12)/3)+1))</f>
      </c>
      <c r="I22" s="19">
        <f>IF(N(F22)=0,"",IF(F22&gt;=N(BigTicket),"★",""))</f>
      </c>
      <c r="J22" s="5">
        <f>IF(N(F22)=0,"",F22+ROW()/1000000)</f>
      </c>
    </row>
    <row r="23">
      <c r="A23" s="28"/>
      <c r="B23" s="23"/>
      <c r="C23" s="23"/>
      <c r="D23" s="23"/>
      <c r="E23" s="23"/>
      <c r="F23" s="25"/>
      <c r="G23" s="23"/>
      <c r="H23" s="19">
        <f>IF(A23="","","Q"&amp;(INT(MOD(MONTH(A23)-FYStart,12)/3)+1))</f>
      </c>
      <c r="I23" s="19">
        <f>IF(N(F23)=0,"",IF(F23&gt;=N(BigTicket),"★",""))</f>
      </c>
      <c r="J23" s="5">
        <f>IF(N(F23)=0,"",F23+ROW()/1000000)</f>
      </c>
    </row>
    <row r="24">
      <c r="A24" s="28"/>
      <c r="B24" s="23"/>
      <c r="C24" s="23"/>
      <c r="D24" s="23"/>
      <c r="E24" s="23"/>
      <c r="F24" s="25"/>
      <c r="G24" s="23"/>
      <c r="H24" s="19">
        <f>IF(A24="","","Q"&amp;(INT(MOD(MONTH(A24)-FYStart,12)/3)+1))</f>
      </c>
      <c r="I24" s="19">
        <f>IF(N(F24)=0,"",IF(F24&gt;=N(BigTicket),"★",""))</f>
      </c>
      <c r="J24" s="5">
        <f>IF(N(F24)=0,"",F24+ROW()/1000000)</f>
      </c>
    </row>
    <row r="25">
      <c r="A25" s="28"/>
      <c r="B25" s="23"/>
      <c r="C25" s="23"/>
      <c r="D25" s="23"/>
      <c r="E25" s="23"/>
      <c r="F25" s="25"/>
      <c r="G25" s="23"/>
      <c r="H25" s="19">
        <f>IF(A25="","","Q"&amp;(INT(MOD(MONTH(A25)-FYStart,12)/3)+1))</f>
      </c>
      <c r="I25" s="19">
        <f>IF(N(F25)=0,"",IF(F25&gt;=N(BigTicket),"★",""))</f>
      </c>
      <c r="J25" s="5">
        <f>IF(N(F25)=0,"",F25+ROW()/1000000)</f>
      </c>
    </row>
    <row r="26">
      <c r="A26" s="28"/>
      <c r="B26" s="23"/>
      <c r="C26" s="23"/>
      <c r="D26" s="23"/>
      <c r="E26" s="23"/>
      <c r="F26" s="25"/>
      <c r="G26" s="23"/>
      <c r="H26" s="19">
        <f>IF(A26="","","Q"&amp;(INT(MOD(MONTH(A26)-FYStart,12)/3)+1))</f>
      </c>
      <c r="I26" s="19">
        <f>IF(N(F26)=0,"",IF(F26&gt;=N(BigTicket),"★",""))</f>
      </c>
      <c r="J26" s="5">
        <f>IF(N(F26)=0,"",F26+ROW()/1000000)</f>
      </c>
    </row>
    <row r="27">
      <c r="A27" s="28"/>
      <c r="B27" s="23"/>
      <c r="C27" s="23"/>
      <c r="D27" s="23"/>
      <c r="E27" s="23"/>
      <c r="F27" s="25"/>
      <c r="G27" s="23"/>
      <c r="H27" s="19">
        <f>IF(A27="","","Q"&amp;(INT(MOD(MONTH(A27)-FYStart,12)/3)+1))</f>
      </c>
      <c r="I27" s="19">
        <f>IF(N(F27)=0,"",IF(F27&gt;=N(BigTicket),"★",""))</f>
      </c>
      <c r="J27" s="5">
        <f>IF(N(F27)=0,"",F27+ROW()/1000000)</f>
      </c>
    </row>
    <row r="28">
      <c r="A28" s="28"/>
      <c r="B28" s="23"/>
      <c r="C28" s="23"/>
      <c r="D28" s="23"/>
      <c r="E28" s="23"/>
      <c r="F28" s="25"/>
      <c r="G28" s="23"/>
      <c r="H28" s="19">
        <f>IF(A28="","","Q"&amp;(INT(MOD(MONTH(A28)-FYStart,12)/3)+1))</f>
      </c>
      <c r="I28" s="19">
        <f>IF(N(F28)=0,"",IF(F28&gt;=N(BigTicket),"★",""))</f>
      </c>
      <c r="J28" s="5">
        <f>IF(N(F28)=0,"",F28+ROW()/1000000)</f>
      </c>
    </row>
    <row r="29">
      <c r="A29" s="28"/>
      <c r="B29" s="23"/>
      <c r="C29" s="23"/>
      <c r="D29" s="23"/>
      <c r="E29" s="23"/>
      <c r="F29" s="25"/>
      <c r="G29" s="23"/>
      <c r="H29" s="19">
        <f>IF(A29="","","Q"&amp;(INT(MOD(MONTH(A29)-FYStart,12)/3)+1))</f>
      </c>
      <c r="I29" s="19">
        <f>IF(N(F29)=0,"",IF(F29&gt;=N(BigTicket),"★",""))</f>
      </c>
      <c r="J29" s="5">
        <f>IF(N(F29)=0,"",F29+ROW()/1000000)</f>
      </c>
    </row>
    <row r="30">
      <c r="A30" s="28"/>
      <c r="B30" s="23"/>
      <c r="C30" s="23"/>
      <c r="D30" s="23"/>
      <c r="E30" s="23"/>
      <c r="F30" s="25"/>
      <c r="G30" s="23"/>
      <c r="H30" s="19">
        <f>IF(A30="","","Q"&amp;(INT(MOD(MONTH(A30)-FYStart,12)/3)+1))</f>
      </c>
      <c r="I30" s="19">
        <f>IF(N(F30)=0,"",IF(F30&gt;=N(BigTicket),"★",""))</f>
      </c>
      <c r="J30" s="5">
        <f>IF(N(F30)=0,"",F30+ROW()/1000000)</f>
      </c>
    </row>
    <row r="31">
      <c r="A31" s="28"/>
      <c r="B31" s="23"/>
      <c r="C31" s="23"/>
      <c r="D31" s="23"/>
      <c r="E31" s="23"/>
      <c r="F31" s="25"/>
      <c r="G31" s="23"/>
      <c r="H31" s="19">
        <f>IF(A31="","","Q"&amp;(INT(MOD(MONTH(A31)-FYStart,12)/3)+1))</f>
      </c>
      <c r="I31" s="19">
        <f>IF(N(F31)=0,"",IF(F31&gt;=N(BigTicket),"★",""))</f>
      </c>
      <c r="J31" s="5">
        <f>IF(N(F31)=0,"",F31+ROW()/1000000)</f>
      </c>
    </row>
    <row r="32">
      <c r="A32" s="28"/>
      <c r="B32" s="23"/>
      <c r="C32" s="23"/>
      <c r="D32" s="23"/>
      <c r="E32" s="23"/>
      <c r="F32" s="25"/>
      <c r="G32" s="23"/>
      <c r="H32" s="19">
        <f>IF(A32="","","Q"&amp;(INT(MOD(MONTH(A32)-FYStart,12)/3)+1))</f>
      </c>
      <c r="I32" s="19">
        <f>IF(N(F32)=0,"",IF(F32&gt;=N(BigTicket),"★",""))</f>
      </c>
      <c r="J32" s="5">
        <f>IF(N(F32)=0,"",F32+ROW()/1000000)</f>
      </c>
    </row>
    <row r="33">
      <c r="A33" s="28"/>
      <c r="B33" s="23"/>
      <c r="C33" s="23"/>
      <c r="D33" s="23"/>
      <c r="E33" s="23"/>
      <c r="F33" s="25"/>
      <c r="G33" s="23"/>
      <c r="H33" s="19">
        <f>IF(A33="","","Q"&amp;(INT(MOD(MONTH(A33)-FYStart,12)/3)+1))</f>
      </c>
      <c r="I33" s="19">
        <f>IF(N(F33)=0,"",IF(F33&gt;=N(BigTicket),"★",""))</f>
      </c>
      <c r="J33" s="5">
        <f>IF(N(F33)=0,"",F33+ROW()/1000000)</f>
      </c>
    </row>
    <row r="34">
      <c r="A34" s="28"/>
      <c r="B34" s="23"/>
      <c r="C34" s="23"/>
      <c r="D34" s="23"/>
      <c r="E34" s="23"/>
      <c r="F34" s="25"/>
      <c r="G34" s="23"/>
      <c r="H34" s="19">
        <f>IF(A34="","","Q"&amp;(INT(MOD(MONTH(A34)-FYStart,12)/3)+1))</f>
      </c>
      <c r="I34" s="19">
        <f>IF(N(F34)=0,"",IF(F34&gt;=N(BigTicket),"★",""))</f>
      </c>
      <c r="J34" s="5">
        <f>IF(N(F34)=0,"",F34+ROW()/1000000)</f>
      </c>
    </row>
    <row r="35">
      <c r="A35" s="28"/>
      <c r="B35" s="23"/>
      <c r="C35" s="23"/>
      <c r="D35" s="23"/>
      <c r="E35" s="23"/>
      <c r="F35" s="25"/>
      <c r="G35" s="23"/>
      <c r="H35" s="19">
        <f>IF(A35="","","Q"&amp;(INT(MOD(MONTH(A35)-FYStart,12)/3)+1))</f>
      </c>
      <c r="I35" s="19">
        <f>IF(N(F35)=0,"",IF(F35&gt;=N(BigTicket),"★",""))</f>
      </c>
      <c r="J35" s="5">
        <f>IF(N(F35)=0,"",F35+ROW()/1000000)</f>
      </c>
    </row>
    <row r="36">
      <c r="A36" s="28"/>
      <c r="B36" s="23"/>
      <c r="C36" s="23"/>
      <c r="D36" s="23"/>
      <c r="E36" s="23"/>
      <c r="F36" s="25"/>
      <c r="G36" s="23"/>
      <c r="H36" s="19">
        <f>IF(A36="","","Q"&amp;(INT(MOD(MONTH(A36)-FYStart,12)/3)+1))</f>
      </c>
      <c r="I36" s="19">
        <f>IF(N(F36)=0,"",IF(F36&gt;=N(BigTicket),"★",""))</f>
      </c>
      <c r="J36" s="5">
        <f>IF(N(F36)=0,"",F36+ROW()/1000000)</f>
      </c>
    </row>
    <row r="37">
      <c r="A37" s="28"/>
      <c r="B37" s="23"/>
      <c r="C37" s="23"/>
      <c r="D37" s="23"/>
      <c r="E37" s="23"/>
      <c r="F37" s="25"/>
      <c r="G37" s="23"/>
      <c r="H37" s="19">
        <f>IF(A37="","","Q"&amp;(INT(MOD(MONTH(A37)-FYStart,12)/3)+1))</f>
      </c>
      <c r="I37" s="19">
        <f>IF(N(F37)=0,"",IF(F37&gt;=N(BigTicket),"★",""))</f>
      </c>
      <c r="J37" s="5">
        <f>IF(N(F37)=0,"",F37+ROW()/1000000)</f>
      </c>
    </row>
    <row r="38">
      <c r="A38" s="28"/>
      <c r="B38" s="23"/>
      <c r="C38" s="23"/>
      <c r="D38" s="23"/>
      <c r="E38" s="23"/>
      <c r="F38" s="25"/>
      <c r="G38" s="23"/>
      <c r="H38" s="19">
        <f>IF(A38="","","Q"&amp;(INT(MOD(MONTH(A38)-FYStart,12)/3)+1))</f>
      </c>
      <c r="I38" s="19">
        <f>IF(N(F38)=0,"",IF(F38&gt;=N(BigTicket),"★",""))</f>
      </c>
      <c r="J38" s="5">
        <f>IF(N(F38)=0,"",F38+ROW()/1000000)</f>
      </c>
    </row>
    <row r="39">
      <c r="A39" s="28"/>
      <c r="B39" s="23"/>
      <c r="C39" s="23"/>
      <c r="D39" s="23"/>
      <c r="E39" s="23"/>
      <c r="F39" s="25"/>
      <c r="G39" s="23"/>
      <c r="H39" s="19">
        <f>IF(A39="","","Q"&amp;(INT(MOD(MONTH(A39)-FYStart,12)/3)+1))</f>
      </c>
      <c r="I39" s="19">
        <f>IF(N(F39)=0,"",IF(F39&gt;=N(BigTicket),"★",""))</f>
      </c>
      <c r="J39" s="5">
        <f>IF(N(F39)=0,"",F39+ROW()/1000000)</f>
      </c>
    </row>
    <row r="40">
      <c r="A40" s="28"/>
      <c r="B40" s="23"/>
      <c r="C40" s="23"/>
      <c r="D40" s="23"/>
      <c r="E40" s="23"/>
      <c r="F40" s="25"/>
      <c r="G40" s="23"/>
      <c r="H40" s="19">
        <f>IF(A40="","","Q"&amp;(INT(MOD(MONTH(A40)-FYStart,12)/3)+1))</f>
      </c>
      <c r="I40" s="19">
        <f>IF(N(F40)=0,"",IF(F40&gt;=N(BigTicket),"★",""))</f>
      </c>
      <c r="J40" s="5">
        <f>IF(N(F40)=0,"",F40+ROW()/1000000)</f>
      </c>
    </row>
    <row r="41">
      <c r="A41" s="28"/>
      <c r="B41" s="23"/>
      <c r="C41" s="23"/>
      <c r="D41" s="23"/>
      <c r="E41" s="23"/>
      <c r="F41" s="25"/>
      <c r="G41" s="23"/>
      <c r="H41" s="19">
        <f>IF(A41="","","Q"&amp;(INT(MOD(MONTH(A41)-FYStart,12)/3)+1))</f>
      </c>
      <c r="I41" s="19">
        <f>IF(N(F41)=0,"",IF(F41&gt;=N(BigTicket),"★",""))</f>
      </c>
      <c r="J41" s="5">
        <f>IF(N(F41)=0,"",F41+ROW()/1000000)</f>
      </c>
    </row>
    <row r="42">
      <c r="A42" s="28"/>
      <c r="B42" s="23"/>
      <c r="C42" s="23"/>
      <c r="D42" s="23"/>
      <c r="E42" s="23"/>
      <c r="F42" s="25"/>
      <c r="G42" s="23"/>
      <c r="H42" s="19">
        <f>IF(A42="","","Q"&amp;(INT(MOD(MONTH(A42)-FYStart,12)/3)+1))</f>
      </c>
      <c r="I42" s="19">
        <f>IF(N(F42)=0,"",IF(F42&gt;=N(BigTicket),"★",""))</f>
      </c>
      <c r="J42" s="5">
        <f>IF(N(F42)=0,"",F42+ROW()/1000000)</f>
      </c>
    </row>
    <row r="43">
      <c r="A43" s="28"/>
      <c r="B43" s="23"/>
      <c r="C43" s="23"/>
      <c r="D43" s="23"/>
      <c r="E43" s="23"/>
      <c r="F43" s="25"/>
      <c r="G43" s="23"/>
      <c r="H43" s="19">
        <f>IF(A43="","","Q"&amp;(INT(MOD(MONTH(A43)-FYStart,12)/3)+1))</f>
      </c>
      <c r="I43" s="19">
        <f>IF(N(F43)=0,"",IF(F43&gt;=N(BigTicket),"★",""))</f>
      </c>
      <c r="J43" s="5">
        <f>IF(N(F43)=0,"",F43+ROW()/1000000)</f>
      </c>
    </row>
    <row r="44">
      <c r="A44" s="28"/>
      <c r="B44" s="23"/>
      <c r="C44" s="23"/>
      <c r="D44" s="23"/>
      <c r="E44" s="23"/>
      <c r="F44" s="25"/>
      <c r="G44" s="23"/>
      <c r="H44" s="19">
        <f>IF(A44="","","Q"&amp;(INT(MOD(MONTH(A44)-FYStart,12)/3)+1))</f>
      </c>
      <c r="I44" s="19">
        <f>IF(N(F44)=0,"",IF(F44&gt;=N(BigTicket),"★",""))</f>
      </c>
      <c r="J44" s="5">
        <f>IF(N(F44)=0,"",F44+ROW()/1000000)</f>
      </c>
    </row>
    <row r="45">
      <c r="A45" s="28"/>
      <c r="B45" s="23"/>
      <c r="C45" s="23"/>
      <c r="D45" s="23"/>
      <c r="E45" s="23"/>
      <c r="F45" s="25"/>
      <c r="G45" s="23"/>
      <c r="H45" s="19">
        <f>IF(A45="","","Q"&amp;(INT(MOD(MONTH(A45)-FYStart,12)/3)+1))</f>
      </c>
      <c r="I45" s="19">
        <f>IF(N(F45)=0,"",IF(F45&gt;=N(BigTicket),"★",""))</f>
      </c>
      <c r="J45" s="5">
        <f>IF(N(F45)=0,"",F45+ROW()/1000000)</f>
      </c>
    </row>
    <row r="46">
      <c r="A46" s="28"/>
      <c r="B46" s="23"/>
      <c r="C46" s="23"/>
      <c r="D46" s="23"/>
      <c r="E46" s="23"/>
      <c r="F46" s="25"/>
      <c r="G46" s="23"/>
      <c r="H46" s="19">
        <f>IF(A46="","","Q"&amp;(INT(MOD(MONTH(A46)-FYStart,12)/3)+1))</f>
      </c>
      <c r="I46" s="19">
        <f>IF(N(F46)=0,"",IF(F46&gt;=N(BigTicket),"★",""))</f>
      </c>
      <c r="J46" s="5">
        <f>IF(N(F46)=0,"",F46+ROW()/1000000)</f>
      </c>
    </row>
    <row r="47">
      <c r="A47" s="28"/>
      <c r="B47" s="23"/>
      <c r="C47" s="23"/>
      <c r="D47" s="23"/>
      <c r="E47" s="23"/>
      <c r="F47" s="25"/>
      <c r="G47" s="23"/>
      <c r="H47" s="19">
        <f>IF(A47="","","Q"&amp;(INT(MOD(MONTH(A47)-FYStart,12)/3)+1))</f>
      </c>
      <c r="I47" s="19">
        <f>IF(N(F47)=0,"",IF(F47&gt;=N(BigTicket),"★",""))</f>
      </c>
      <c r="J47" s="5">
        <f>IF(N(F47)=0,"",F47+ROW()/1000000)</f>
      </c>
    </row>
    <row r="48">
      <c r="A48" s="28"/>
      <c r="B48" s="23"/>
      <c r="C48" s="23"/>
      <c r="D48" s="23"/>
      <c r="E48" s="23"/>
      <c r="F48" s="25"/>
      <c r="G48" s="23"/>
      <c r="H48" s="19">
        <f>IF(A48="","","Q"&amp;(INT(MOD(MONTH(A48)-FYStart,12)/3)+1))</f>
      </c>
      <c r="I48" s="19">
        <f>IF(N(F48)=0,"",IF(F48&gt;=N(BigTicket),"★",""))</f>
      </c>
      <c r="J48" s="5">
        <f>IF(N(F48)=0,"",F48+ROW()/1000000)</f>
      </c>
    </row>
    <row r="49">
      <c r="A49" s="28"/>
      <c r="B49" s="23"/>
      <c r="C49" s="23"/>
      <c r="D49" s="23"/>
      <c r="E49" s="23"/>
      <c r="F49" s="25"/>
      <c r="G49" s="23"/>
      <c r="H49" s="19">
        <f>IF(A49="","","Q"&amp;(INT(MOD(MONTH(A49)-FYStart,12)/3)+1))</f>
      </c>
      <c r="I49" s="19">
        <f>IF(N(F49)=0,"",IF(F49&gt;=N(BigTicket),"★",""))</f>
      </c>
      <c r="J49" s="5">
        <f>IF(N(F49)=0,"",F49+ROW()/1000000)</f>
      </c>
    </row>
    <row r="50">
      <c r="A50" s="28"/>
      <c r="B50" s="23"/>
      <c r="C50" s="23"/>
      <c r="D50" s="23"/>
      <c r="E50" s="23"/>
      <c r="F50" s="25"/>
      <c r="G50" s="23"/>
      <c r="H50" s="19">
        <f>IF(A50="","","Q"&amp;(INT(MOD(MONTH(A50)-FYStart,12)/3)+1))</f>
      </c>
      <c r="I50" s="19">
        <f>IF(N(F50)=0,"",IF(F50&gt;=N(BigTicket),"★",""))</f>
      </c>
      <c r="J50" s="5">
        <f>IF(N(F50)=0,"",F50+ROW()/1000000)</f>
      </c>
    </row>
    <row r="51">
      <c r="A51" s="28"/>
      <c r="B51" s="23"/>
      <c r="C51" s="23"/>
      <c r="D51" s="23"/>
      <c r="E51" s="23"/>
      <c r="F51" s="25"/>
      <c r="G51" s="23"/>
      <c r="H51" s="19">
        <f>IF(A51="","","Q"&amp;(INT(MOD(MONTH(A51)-FYStart,12)/3)+1))</f>
      </c>
      <c r="I51" s="19">
        <f>IF(N(F51)=0,"",IF(F51&gt;=N(BigTicket),"★",""))</f>
      </c>
      <c r="J51" s="5">
        <f>IF(N(F51)=0,"",F51+ROW()/1000000)</f>
      </c>
    </row>
    <row r="52">
      <c r="A52" s="28"/>
      <c r="B52" s="23"/>
      <c r="C52" s="23"/>
      <c r="D52" s="23"/>
      <c r="E52" s="23"/>
      <c r="F52" s="25"/>
      <c r="G52" s="23"/>
      <c r="H52" s="19">
        <f>IF(A52="","","Q"&amp;(INT(MOD(MONTH(A52)-FYStart,12)/3)+1))</f>
      </c>
      <c r="I52" s="19">
        <f>IF(N(F52)=0,"",IF(F52&gt;=N(BigTicket),"★",""))</f>
      </c>
      <c r="J52" s="5">
        <f>IF(N(F52)=0,"",F52+ROW()/1000000)</f>
      </c>
    </row>
    <row r="53">
      <c r="A53" s="28"/>
      <c r="B53" s="23"/>
      <c r="C53" s="23"/>
      <c r="D53" s="23"/>
      <c r="E53" s="23"/>
      <c r="F53" s="25"/>
      <c r="G53" s="23"/>
      <c r="H53" s="19">
        <f>IF(A53="","","Q"&amp;(INT(MOD(MONTH(A53)-FYStart,12)/3)+1))</f>
      </c>
      <c r="I53" s="19">
        <f>IF(N(F53)=0,"",IF(F53&gt;=N(BigTicket),"★",""))</f>
      </c>
      <c r="J53" s="5">
        <f>IF(N(F53)=0,"",F53+ROW()/1000000)</f>
      </c>
    </row>
    <row r="54">
      <c r="A54" s="28"/>
      <c r="B54" s="23"/>
      <c r="C54" s="23"/>
      <c r="D54" s="23"/>
      <c r="E54" s="23"/>
      <c r="F54" s="25"/>
      <c r="G54" s="23"/>
      <c r="H54" s="19">
        <f>IF(A54="","","Q"&amp;(INT(MOD(MONTH(A54)-FYStart,12)/3)+1))</f>
      </c>
      <c r="I54" s="19">
        <f>IF(N(F54)=0,"",IF(F54&gt;=N(BigTicket),"★",""))</f>
      </c>
      <c r="J54" s="5">
        <f>IF(N(F54)=0,"",F54+ROW()/1000000)</f>
      </c>
    </row>
    <row r="55">
      <c r="A55" s="28"/>
      <c r="B55" s="23"/>
      <c r="C55" s="23"/>
      <c r="D55" s="23"/>
      <c r="E55" s="23"/>
      <c r="F55" s="25"/>
      <c r="G55" s="23"/>
      <c r="H55" s="19">
        <f>IF(A55="","","Q"&amp;(INT(MOD(MONTH(A55)-FYStart,12)/3)+1))</f>
      </c>
      <c r="I55" s="19">
        <f>IF(N(F55)=0,"",IF(F55&gt;=N(BigTicket),"★",""))</f>
      </c>
      <c r="J55" s="5">
        <f>IF(N(F55)=0,"",F55+ROW()/1000000)</f>
      </c>
    </row>
    <row r="56">
      <c r="A56" s="28"/>
      <c r="B56" s="23"/>
      <c r="C56" s="23"/>
      <c r="D56" s="23"/>
      <c r="E56" s="23"/>
      <c r="F56" s="25"/>
      <c r="G56" s="23"/>
      <c r="H56" s="19">
        <f>IF(A56="","","Q"&amp;(INT(MOD(MONTH(A56)-FYStart,12)/3)+1))</f>
      </c>
      <c r="I56" s="19">
        <f>IF(N(F56)=0,"",IF(F56&gt;=N(BigTicket),"★",""))</f>
      </c>
      <c r="J56" s="5">
        <f>IF(N(F56)=0,"",F56+ROW()/1000000)</f>
      </c>
    </row>
    <row r="57">
      <c r="A57" s="28"/>
      <c r="B57" s="23"/>
      <c r="C57" s="23"/>
      <c r="D57" s="23"/>
      <c r="E57" s="23"/>
      <c r="F57" s="25"/>
      <c r="G57" s="23"/>
      <c r="H57" s="19">
        <f>IF(A57="","","Q"&amp;(INT(MOD(MONTH(A57)-FYStart,12)/3)+1))</f>
      </c>
      <c r="I57" s="19">
        <f>IF(N(F57)=0,"",IF(F57&gt;=N(BigTicket),"★",""))</f>
      </c>
      <c r="J57" s="5">
        <f>IF(N(F57)=0,"",F57+ROW()/1000000)</f>
      </c>
    </row>
    <row r="58">
      <c r="A58" s="28"/>
      <c r="B58" s="23"/>
      <c r="C58" s="23"/>
      <c r="D58" s="23"/>
      <c r="E58" s="23"/>
      <c r="F58" s="25"/>
      <c r="G58" s="23"/>
      <c r="H58" s="19">
        <f>IF(A58="","","Q"&amp;(INT(MOD(MONTH(A58)-FYStart,12)/3)+1))</f>
      </c>
      <c r="I58" s="19">
        <f>IF(N(F58)=0,"",IF(F58&gt;=N(BigTicket),"★",""))</f>
      </c>
      <c r="J58" s="5">
        <f>IF(N(F58)=0,"",F58+ROW()/1000000)</f>
      </c>
    </row>
    <row r="59">
      <c r="A59" s="28"/>
      <c r="B59" s="23"/>
      <c r="C59" s="23"/>
      <c r="D59" s="23"/>
      <c r="E59" s="23"/>
      <c r="F59" s="25"/>
      <c r="G59" s="23"/>
      <c r="H59" s="19">
        <f>IF(A59="","","Q"&amp;(INT(MOD(MONTH(A59)-FYStart,12)/3)+1))</f>
      </c>
      <c r="I59" s="19">
        <f>IF(N(F59)=0,"",IF(F59&gt;=N(BigTicket),"★",""))</f>
      </c>
      <c r="J59" s="5">
        <f>IF(N(F59)=0,"",F59+ROW()/1000000)</f>
      </c>
    </row>
    <row r="60">
      <c r="A60" s="28"/>
      <c r="B60" s="23"/>
      <c r="C60" s="23"/>
      <c r="D60" s="23"/>
      <c r="E60" s="23"/>
      <c r="F60" s="25"/>
      <c r="G60" s="23"/>
      <c r="H60" s="19">
        <f>IF(A60="","","Q"&amp;(INT(MOD(MONTH(A60)-FYStart,12)/3)+1))</f>
      </c>
      <c r="I60" s="19">
        <f>IF(N(F60)=0,"",IF(F60&gt;=N(BigTicket),"★",""))</f>
      </c>
      <c r="J60" s="5">
        <f>IF(N(F60)=0,"",F60+ROW()/1000000)</f>
      </c>
    </row>
    <row r="61">
      <c r="A61" s="28"/>
      <c r="B61" s="23"/>
      <c r="C61" s="23"/>
      <c r="D61" s="23"/>
      <c r="E61" s="23"/>
      <c r="F61" s="25"/>
      <c r="G61" s="23"/>
      <c r="H61" s="19">
        <f>IF(A61="","","Q"&amp;(INT(MOD(MONTH(A61)-FYStart,12)/3)+1))</f>
      </c>
      <c r="I61" s="19">
        <f>IF(N(F61)=0,"",IF(F61&gt;=N(BigTicket),"★",""))</f>
      </c>
      <c r="J61" s="5">
        <f>IF(N(F61)=0,"",F61+ROW()/1000000)</f>
      </c>
    </row>
    <row r="62">
      <c r="A62" s="28"/>
      <c r="B62" s="23"/>
      <c r="C62" s="23"/>
      <c r="D62" s="23"/>
      <c r="E62" s="23"/>
      <c r="F62" s="25"/>
      <c r="G62" s="23"/>
      <c r="H62" s="19">
        <f>IF(A62="","","Q"&amp;(INT(MOD(MONTH(A62)-FYStart,12)/3)+1))</f>
      </c>
      <c r="I62" s="19">
        <f>IF(N(F62)=0,"",IF(F62&gt;=N(BigTicket),"★",""))</f>
      </c>
      <c r="J62" s="5">
        <f>IF(N(F62)=0,"",F62+ROW()/1000000)</f>
      </c>
    </row>
    <row r="63">
      <c r="A63" s="28"/>
      <c r="B63" s="23"/>
      <c r="C63" s="23"/>
      <c r="D63" s="23"/>
      <c r="E63" s="23"/>
      <c r="F63" s="25"/>
      <c r="G63" s="23"/>
      <c r="H63" s="19">
        <f>IF(A63="","","Q"&amp;(INT(MOD(MONTH(A63)-FYStart,12)/3)+1))</f>
      </c>
      <c r="I63" s="19">
        <f>IF(N(F63)=0,"",IF(F63&gt;=N(BigTicket),"★",""))</f>
      </c>
      <c r="J63" s="5">
        <f>IF(N(F63)=0,"",F63+ROW()/1000000)</f>
      </c>
    </row>
    <row r="64">
      <c r="A64" s="28"/>
      <c r="B64" s="23"/>
      <c r="C64" s="23"/>
      <c r="D64" s="23"/>
      <c r="E64" s="23"/>
      <c r="F64" s="25"/>
      <c r="G64" s="23"/>
      <c r="H64" s="19">
        <f>IF(A64="","","Q"&amp;(INT(MOD(MONTH(A64)-FYStart,12)/3)+1))</f>
      </c>
      <c r="I64" s="19">
        <f>IF(N(F64)=0,"",IF(F64&gt;=N(BigTicket),"★",""))</f>
      </c>
      <c r="J64" s="5">
        <f>IF(N(F64)=0,"",F64+ROW()/1000000)</f>
      </c>
    </row>
    <row r="65">
      <c r="A65" s="28"/>
      <c r="B65" s="23"/>
      <c r="C65" s="23"/>
      <c r="D65" s="23"/>
      <c r="E65" s="23"/>
      <c r="F65" s="25"/>
      <c r="G65" s="23"/>
      <c r="H65" s="19">
        <f>IF(A65="","","Q"&amp;(INT(MOD(MONTH(A65)-FYStart,12)/3)+1))</f>
      </c>
      <c r="I65" s="19">
        <f>IF(N(F65)=0,"",IF(F65&gt;=N(BigTicket),"★",""))</f>
      </c>
      <c r="J65" s="5">
        <f>IF(N(F65)=0,"",F65+ROW()/1000000)</f>
      </c>
    </row>
    <row r="66">
      <c r="A66" s="28"/>
      <c r="B66" s="23"/>
      <c r="C66" s="23"/>
      <c r="D66" s="23"/>
      <c r="E66" s="23"/>
      <c r="F66" s="25"/>
      <c r="G66" s="23"/>
      <c r="H66" s="19">
        <f>IF(A66="","","Q"&amp;(INT(MOD(MONTH(A66)-FYStart,12)/3)+1))</f>
      </c>
      <c r="I66" s="19">
        <f>IF(N(F66)=0,"",IF(F66&gt;=N(BigTicket),"★",""))</f>
      </c>
      <c r="J66" s="5">
        <f>IF(N(F66)=0,"",F66+ROW()/1000000)</f>
      </c>
    </row>
    <row r="67">
      <c r="A67" s="28"/>
      <c r="B67" s="23"/>
      <c r="C67" s="23"/>
      <c r="D67" s="23"/>
      <c r="E67" s="23"/>
      <c r="F67" s="25"/>
      <c r="G67" s="23"/>
      <c r="H67" s="19">
        <f>IF(A67="","","Q"&amp;(INT(MOD(MONTH(A67)-FYStart,12)/3)+1))</f>
      </c>
      <c r="I67" s="19">
        <f>IF(N(F67)=0,"",IF(F67&gt;=N(BigTicket),"★",""))</f>
      </c>
      <c r="J67" s="5">
        <f>IF(N(F67)=0,"",F67+ROW()/1000000)</f>
      </c>
    </row>
    <row r="68">
      <c r="A68" s="28"/>
      <c r="B68" s="23"/>
      <c r="C68" s="23"/>
      <c r="D68" s="23"/>
      <c r="E68" s="23"/>
      <c r="F68" s="25"/>
      <c r="G68" s="23"/>
      <c r="H68" s="19">
        <f>IF(A68="","","Q"&amp;(INT(MOD(MONTH(A68)-FYStart,12)/3)+1))</f>
      </c>
      <c r="I68" s="19">
        <f>IF(N(F68)=0,"",IF(F68&gt;=N(BigTicket),"★",""))</f>
      </c>
      <c r="J68" s="5">
        <f>IF(N(F68)=0,"",F68+ROW()/1000000)</f>
      </c>
    </row>
    <row r="69">
      <c r="A69" s="28"/>
      <c r="B69" s="23"/>
      <c r="C69" s="23"/>
      <c r="D69" s="23"/>
      <c r="E69" s="23"/>
      <c r="F69" s="25"/>
      <c r="G69" s="23"/>
      <c r="H69" s="19">
        <f>IF(A69="","","Q"&amp;(INT(MOD(MONTH(A69)-FYStart,12)/3)+1))</f>
      </c>
      <c r="I69" s="19">
        <f>IF(N(F69)=0,"",IF(F69&gt;=N(BigTicket),"★",""))</f>
      </c>
      <c r="J69" s="5">
        <f>IF(N(F69)=0,"",F69+ROW()/1000000)</f>
      </c>
    </row>
    <row r="70">
      <c r="A70" s="28"/>
      <c r="B70" s="23"/>
      <c r="C70" s="23"/>
      <c r="D70" s="23"/>
      <c r="E70" s="23"/>
      <c r="F70" s="25"/>
      <c r="G70" s="23"/>
      <c r="H70" s="19">
        <f>IF(A70="","","Q"&amp;(INT(MOD(MONTH(A70)-FYStart,12)/3)+1))</f>
      </c>
      <c r="I70" s="19">
        <f>IF(N(F70)=0,"",IF(F70&gt;=N(BigTicket),"★",""))</f>
      </c>
      <c r="J70" s="5">
        <f>IF(N(F70)=0,"",F70+ROW()/1000000)</f>
      </c>
    </row>
    <row r="71">
      <c r="A71" s="28"/>
      <c r="B71" s="23"/>
      <c r="C71" s="23"/>
      <c r="D71" s="23"/>
      <c r="E71" s="23"/>
      <c r="F71" s="25"/>
      <c r="G71" s="23"/>
      <c r="H71" s="19">
        <f>IF(A71="","","Q"&amp;(INT(MOD(MONTH(A71)-FYStart,12)/3)+1))</f>
      </c>
      <c r="I71" s="19">
        <f>IF(N(F71)=0,"",IF(F71&gt;=N(BigTicket),"★",""))</f>
      </c>
      <c r="J71" s="5">
        <f>IF(N(F71)=0,"",F71+ROW()/1000000)</f>
      </c>
    </row>
    <row r="72">
      <c r="A72" s="28"/>
      <c r="B72" s="23"/>
      <c r="C72" s="23"/>
      <c r="D72" s="23"/>
      <c r="E72" s="23"/>
      <c r="F72" s="25"/>
      <c r="G72" s="23"/>
      <c r="H72" s="19">
        <f>IF(A72="","","Q"&amp;(INT(MOD(MONTH(A72)-FYStart,12)/3)+1))</f>
      </c>
      <c r="I72" s="19">
        <f>IF(N(F72)=0,"",IF(F72&gt;=N(BigTicket),"★",""))</f>
      </c>
      <c r="J72" s="5">
        <f>IF(N(F72)=0,"",F72+ROW()/1000000)</f>
      </c>
    </row>
    <row r="73">
      <c r="A73" s="28"/>
      <c r="B73" s="23"/>
      <c r="C73" s="23"/>
      <c r="D73" s="23"/>
      <c r="E73" s="23"/>
      <c r="F73" s="25"/>
      <c r="G73" s="23"/>
      <c r="H73" s="19">
        <f>IF(A73="","","Q"&amp;(INT(MOD(MONTH(A73)-FYStart,12)/3)+1))</f>
      </c>
      <c r="I73" s="19">
        <f>IF(N(F73)=0,"",IF(F73&gt;=N(BigTicket),"★",""))</f>
      </c>
      <c r="J73" s="5">
        <f>IF(N(F73)=0,"",F73+ROW()/1000000)</f>
      </c>
    </row>
    <row r="74">
      <c r="A74" s="28"/>
      <c r="B74" s="23"/>
      <c r="C74" s="23"/>
      <c r="D74" s="23"/>
      <c r="E74" s="23"/>
      <c r="F74" s="25"/>
      <c r="G74" s="23"/>
      <c r="H74" s="19">
        <f>IF(A74="","","Q"&amp;(INT(MOD(MONTH(A74)-FYStart,12)/3)+1))</f>
      </c>
      <c r="I74" s="19">
        <f>IF(N(F74)=0,"",IF(F74&gt;=N(BigTicket),"★",""))</f>
      </c>
      <c r="J74" s="5">
        <f>IF(N(F74)=0,"",F74+ROW()/1000000)</f>
      </c>
    </row>
    <row r="75">
      <c r="A75" s="28"/>
      <c r="B75" s="23"/>
      <c r="C75" s="23"/>
      <c r="D75" s="23"/>
      <c r="E75" s="23"/>
      <c r="F75" s="25"/>
      <c r="G75" s="23"/>
      <c r="H75" s="19">
        <f>IF(A75="","","Q"&amp;(INT(MOD(MONTH(A75)-FYStart,12)/3)+1))</f>
      </c>
      <c r="I75" s="19">
        <f>IF(N(F75)=0,"",IF(F75&gt;=N(BigTicket),"★",""))</f>
      </c>
      <c r="J75" s="5">
        <f>IF(N(F75)=0,"",F75+ROW()/1000000)</f>
      </c>
    </row>
    <row r="76">
      <c r="A76" s="28"/>
      <c r="B76" s="23"/>
      <c r="C76" s="23"/>
      <c r="D76" s="23"/>
      <c r="E76" s="23"/>
      <c r="F76" s="25"/>
      <c r="G76" s="23"/>
      <c r="H76" s="19">
        <f>IF(A76="","","Q"&amp;(INT(MOD(MONTH(A76)-FYStart,12)/3)+1))</f>
      </c>
      <c r="I76" s="19">
        <f>IF(N(F76)=0,"",IF(F76&gt;=N(BigTicket),"★",""))</f>
      </c>
      <c r="J76" s="5">
        <f>IF(N(F76)=0,"",F76+ROW()/1000000)</f>
      </c>
    </row>
    <row r="77">
      <c r="A77" s="28"/>
      <c r="B77" s="23"/>
      <c r="C77" s="23"/>
      <c r="D77" s="23"/>
      <c r="E77" s="23"/>
      <c r="F77" s="25"/>
      <c r="G77" s="23"/>
      <c r="H77" s="19">
        <f>IF(A77="","","Q"&amp;(INT(MOD(MONTH(A77)-FYStart,12)/3)+1))</f>
      </c>
      <c r="I77" s="19">
        <f>IF(N(F77)=0,"",IF(F77&gt;=N(BigTicket),"★",""))</f>
      </c>
      <c r="J77" s="5">
        <f>IF(N(F77)=0,"",F77+ROW()/1000000)</f>
      </c>
    </row>
    <row r="78">
      <c r="A78" s="28"/>
      <c r="B78" s="23"/>
      <c r="C78" s="23"/>
      <c r="D78" s="23"/>
      <c r="E78" s="23"/>
      <c r="F78" s="25"/>
      <c r="G78" s="23"/>
      <c r="H78" s="19">
        <f>IF(A78="","","Q"&amp;(INT(MOD(MONTH(A78)-FYStart,12)/3)+1))</f>
      </c>
      <c r="I78" s="19">
        <f>IF(N(F78)=0,"",IF(F78&gt;=N(BigTicket),"★",""))</f>
      </c>
      <c r="J78" s="5">
        <f>IF(N(F78)=0,"",F78+ROW()/1000000)</f>
      </c>
    </row>
    <row r="79">
      <c r="A79" s="28"/>
      <c r="B79" s="23"/>
      <c r="C79" s="23"/>
      <c r="D79" s="23"/>
      <c r="E79" s="23"/>
      <c r="F79" s="25"/>
      <c r="G79" s="23"/>
      <c r="H79" s="19">
        <f>IF(A79="","","Q"&amp;(INT(MOD(MONTH(A79)-FYStart,12)/3)+1))</f>
      </c>
      <c r="I79" s="19">
        <f>IF(N(F79)=0,"",IF(F79&gt;=N(BigTicket),"★",""))</f>
      </c>
      <c r="J79" s="5">
        <f>IF(N(F79)=0,"",F79+ROW()/1000000)</f>
      </c>
    </row>
    <row r="80">
      <c r="A80" s="28"/>
      <c r="B80" s="23"/>
      <c r="C80" s="23"/>
      <c r="D80" s="23"/>
      <c r="E80" s="23"/>
      <c r="F80" s="25"/>
      <c r="G80" s="23"/>
      <c r="H80" s="19">
        <f>IF(A80="","","Q"&amp;(INT(MOD(MONTH(A80)-FYStart,12)/3)+1))</f>
      </c>
      <c r="I80" s="19">
        <f>IF(N(F80)=0,"",IF(F80&gt;=N(BigTicket),"★",""))</f>
      </c>
      <c r="J80" s="5">
        <f>IF(N(F80)=0,"",F80+ROW()/1000000)</f>
      </c>
    </row>
    <row r="81">
      <c r="A81" s="28"/>
      <c r="B81" s="23"/>
      <c r="C81" s="23"/>
      <c r="D81" s="23"/>
      <c r="E81" s="23"/>
      <c r="F81" s="25"/>
      <c r="G81" s="23"/>
      <c r="H81" s="19">
        <f>IF(A81="","","Q"&amp;(INT(MOD(MONTH(A81)-FYStart,12)/3)+1))</f>
      </c>
      <c r="I81" s="19">
        <f>IF(N(F81)=0,"",IF(F81&gt;=N(BigTicket),"★",""))</f>
      </c>
      <c r="J81" s="5">
        <f>IF(N(F81)=0,"",F81+ROW()/1000000)</f>
      </c>
    </row>
    <row r="82">
      <c r="A82" s="28"/>
      <c r="B82" s="23"/>
      <c r="C82" s="23"/>
      <c r="D82" s="23"/>
      <c r="E82" s="23"/>
      <c r="F82" s="25"/>
      <c r="G82" s="23"/>
      <c r="H82" s="19">
        <f>IF(A82="","","Q"&amp;(INT(MOD(MONTH(A82)-FYStart,12)/3)+1))</f>
      </c>
      <c r="I82" s="19">
        <f>IF(N(F82)=0,"",IF(F82&gt;=N(BigTicket),"★",""))</f>
      </c>
      <c r="J82" s="5">
        <f>IF(N(F82)=0,"",F82+ROW()/1000000)</f>
      </c>
    </row>
    <row r="83">
      <c r="A83" s="28"/>
      <c r="B83" s="23"/>
      <c r="C83" s="23"/>
      <c r="D83" s="23"/>
      <c r="E83" s="23"/>
      <c r="F83" s="25"/>
      <c r="G83" s="23"/>
      <c r="H83" s="19">
        <f>IF(A83="","","Q"&amp;(INT(MOD(MONTH(A83)-FYStart,12)/3)+1))</f>
      </c>
      <c r="I83" s="19">
        <f>IF(N(F83)=0,"",IF(F83&gt;=N(BigTicket),"★",""))</f>
      </c>
      <c r="J83" s="5">
        <f>IF(N(F83)=0,"",F83+ROW()/1000000)</f>
      </c>
    </row>
    <row r="84">
      <c r="A84" s="28"/>
      <c r="B84" s="23"/>
      <c r="C84" s="23"/>
      <c r="D84" s="23"/>
      <c r="E84" s="23"/>
      <c r="F84" s="25"/>
      <c r="G84" s="23"/>
      <c r="H84" s="19">
        <f>IF(A84="","","Q"&amp;(INT(MOD(MONTH(A84)-FYStart,12)/3)+1))</f>
      </c>
      <c r="I84" s="19">
        <f>IF(N(F84)=0,"",IF(F84&gt;=N(BigTicket),"★",""))</f>
      </c>
      <c r="J84" s="5">
        <f>IF(N(F84)=0,"",F84+ROW()/1000000)</f>
      </c>
    </row>
    <row r="85">
      <c r="A85" s="28"/>
      <c r="B85" s="23"/>
      <c r="C85" s="23"/>
      <c r="D85" s="23"/>
      <c r="E85" s="23"/>
      <c r="F85" s="25"/>
      <c r="G85" s="23"/>
      <c r="H85" s="19">
        <f>IF(A85="","","Q"&amp;(INT(MOD(MONTH(A85)-FYStart,12)/3)+1))</f>
      </c>
      <c r="I85" s="19">
        <f>IF(N(F85)=0,"",IF(F85&gt;=N(BigTicket),"★",""))</f>
      </c>
      <c r="J85" s="5">
        <f>IF(N(F85)=0,"",F85+ROW()/1000000)</f>
      </c>
    </row>
    <row r="86">
      <c r="A86" s="28"/>
      <c r="B86" s="23"/>
      <c r="C86" s="23"/>
      <c r="D86" s="23"/>
      <c r="E86" s="23"/>
      <c r="F86" s="25"/>
      <c r="G86" s="23"/>
      <c r="H86" s="19">
        <f>IF(A86="","","Q"&amp;(INT(MOD(MONTH(A86)-FYStart,12)/3)+1))</f>
      </c>
      <c r="I86" s="19">
        <f>IF(N(F86)=0,"",IF(F86&gt;=N(BigTicket),"★",""))</f>
      </c>
      <c r="J86" s="5">
        <f>IF(N(F86)=0,"",F86+ROW()/1000000)</f>
      </c>
    </row>
    <row r="87">
      <c r="A87" s="28"/>
      <c r="B87" s="23"/>
      <c r="C87" s="23"/>
      <c r="D87" s="23"/>
      <c r="E87" s="23"/>
      <c r="F87" s="25"/>
      <c r="G87" s="23"/>
      <c r="H87" s="19">
        <f>IF(A87="","","Q"&amp;(INT(MOD(MONTH(A87)-FYStart,12)/3)+1))</f>
      </c>
      <c r="I87" s="19">
        <f>IF(N(F87)=0,"",IF(F87&gt;=N(BigTicket),"★",""))</f>
      </c>
      <c r="J87" s="5">
        <f>IF(N(F87)=0,"",F87+ROW()/1000000)</f>
      </c>
    </row>
    <row r="88">
      <c r="A88" s="28"/>
      <c r="B88" s="23"/>
      <c r="C88" s="23"/>
      <c r="D88" s="23"/>
      <c r="E88" s="23"/>
      <c r="F88" s="25"/>
      <c r="G88" s="23"/>
      <c r="H88" s="19">
        <f>IF(A88="","","Q"&amp;(INT(MOD(MONTH(A88)-FYStart,12)/3)+1))</f>
      </c>
      <c r="I88" s="19">
        <f>IF(N(F88)=0,"",IF(F88&gt;=N(BigTicket),"★",""))</f>
      </c>
      <c r="J88" s="5">
        <f>IF(N(F88)=0,"",F88+ROW()/1000000)</f>
      </c>
    </row>
    <row r="89">
      <c r="A89" s="28"/>
      <c r="B89" s="23"/>
      <c r="C89" s="23"/>
      <c r="D89" s="23"/>
      <c r="E89" s="23"/>
      <c r="F89" s="25"/>
      <c r="G89" s="23"/>
      <c r="H89" s="19">
        <f>IF(A89="","","Q"&amp;(INT(MOD(MONTH(A89)-FYStart,12)/3)+1))</f>
      </c>
      <c r="I89" s="19">
        <f>IF(N(F89)=0,"",IF(F89&gt;=N(BigTicket),"★",""))</f>
      </c>
      <c r="J89" s="5">
        <f>IF(N(F89)=0,"",F89+ROW()/1000000)</f>
      </c>
    </row>
    <row r="90">
      <c r="A90" s="28"/>
      <c r="B90" s="23"/>
      <c r="C90" s="23"/>
      <c r="D90" s="23"/>
      <c r="E90" s="23"/>
      <c r="F90" s="25"/>
      <c r="G90" s="23"/>
      <c r="H90" s="19">
        <f>IF(A90="","","Q"&amp;(INT(MOD(MONTH(A90)-FYStart,12)/3)+1))</f>
      </c>
      <c r="I90" s="19">
        <f>IF(N(F90)=0,"",IF(F90&gt;=N(BigTicket),"★",""))</f>
      </c>
      <c r="J90" s="5">
        <f>IF(N(F90)=0,"",F90+ROW()/1000000)</f>
      </c>
    </row>
    <row r="91">
      <c r="A91" s="28"/>
      <c r="B91" s="23"/>
      <c r="C91" s="23"/>
      <c r="D91" s="23"/>
      <c r="E91" s="23"/>
      <c r="F91" s="25"/>
      <c r="G91" s="23"/>
      <c r="H91" s="19">
        <f>IF(A91="","","Q"&amp;(INT(MOD(MONTH(A91)-FYStart,12)/3)+1))</f>
      </c>
      <c r="I91" s="19">
        <f>IF(N(F91)=0,"",IF(F91&gt;=N(BigTicket),"★",""))</f>
      </c>
      <c r="J91" s="5">
        <f>IF(N(F91)=0,"",F91+ROW()/1000000)</f>
      </c>
    </row>
    <row r="92">
      <c r="A92" s="28"/>
      <c r="B92" s="23"/>
      <c r="C92" s="23"/>
      <c r="D92" s="23"/>
      <c r="E92" s="23"/>
      <c r="F92" s="25"/>
      <c r="G92" s="23"/>
      <c r="H92" s="19">
        <f>IF(A92="","","Q"&amp;(INT(MOD(MONTH(A92)-FYStart,12)/3)+1))</f>
      </c>
      <c r="I92" s="19">
        <f>IF(N(F92)=0,"",IF(F92&gt;=N(BigTicket),"★",""))</f>
      </c>
      <c r="J92" s="5">
        <f>IF(N(F92)=0,"",F92+ROW()/1000000)</f>
      </c>
    </row>
    <row r="93">
      <c r="A93" s="28"/>
      <c r="B93" s="23"/>
      <c r="C93" s="23"/>
      <c r="D93" s="23"/>
      <c r="E93" s="23"/>
      <c r="F93" s="25"/>
      <c r="G93" s="23"/>
      <c r="H93" s="19">
        <f>IF(A93="","","Q"&amp;(INT(MOD(MONTH(A93)-FYStart,12)/3)+1))</f>
      </c>
      <c r="I93" s="19">
        <f>IF(N(F93)=0,"",IF(F93&gt;=N(BigTicket),"★",""))</f>
      </c>
      <c r="J93" s="5">
        <f>IF(N(F93)=0,"",F93+ROW()/1000000)</f>
      </c>
    </row>
    <row r="94">
      <c r="A94" s="28"/>
      <c r="B94" s="23"/>
      <c r="C94" s="23"/>
      <c r="D94" s="23"/>
      <c r="E94" s="23"/>
      <c r="F94" s="25"/>
      <c r="G94" s="23"/>
      <c r="H94" s="19">
        <f>IF(A94="","","Q"&amp;(INT(MOD(MONTH(A94)-FYStart,12)/3)+1))</f>
      </c>
      <c r="I94" s="19">
        <f>IF(N(F94)=0,"",IF(F94&gt;=N(BigTicket),"★",""))</f>
      </c>
      <c r="J94" s="5">
        <f>IF(N(F94)=0,"",F94+ROW()/1000000)</f>
      </c>
    </row>
    <row r="95">
      <c r="A95" s="28"/>
      <c r="B95" s="23"/>
      <c r="C95" s="23"/>
      <c r="D95" s="23"/>
      <c r="E95" s="23"/>
      <c r="F95" s="25"/>
      <c r="G95" s="23"/>
      <c r="H95" s="19">
        <f>IF(A95="","","Q"&amp;(INT(MOD(MONTH(A95)-FYStart,12)/3)+1))</f>
      </c>
      <c r="I95" s="19">
        <f>IF(N(F95)=0,"",IF(F95&gt;=N(BigTicket),"★",""))</f>
      </c>
      <c r="J95" s="5">
        <f>IF(N(F95)=0,"",F95+ROW()/1000000)</f>
      </c>
    </row>
    <row r="96">
      <c r="A96" s="28"/>
      <c r="B96" s="23"/>
      <c r="C96" s="23"/>
      <c r="D96" s="23"/>
      <c r="E96" s="23"/>
      <c r="F96" s="25"/>
      <c r="G96" s="23"/>
      <c r="H96" s="19">
        <f>IF(A96="","","Q"&amp;(INT(MOD(MONTH(A96)-FYStart,12)/3)+1))</f>
      </c>
      <c r="I96" s="19">
        <f>IF(N(F96)=0,"",IF(F96&gt;=N(BigTicket),"★",""))</f>
      </c>
      <c r="J96" s="5">
        <f>IF(N(F96)=0,"",F96+ROW()/1000000)</f>
      </c>
    </row>
    <row r="97">
      <c r="A97" s="28"/>
      <c r="B97" s="23"/>
      <c r="C97" s="23"/>
      <c r="D97" s="23"/>
      <c r="E97" s="23"/>
      <c r="F97" s="25"/>
      <c r="G97" s="23"/>
      <c r="H97" s="19">
        <f>IF(A97="","","Q"&amp;(INT(MOD(MONTH(A97)-FYStart,12)/3)+1))</f>
      </c>
      <c r="I97" s="19">
        <f>IF(N(F97)=0,"",IF(F97&gt;=N(BigTicket),"★",""))</f>
      </c>
      <c r="J97" s="5">
        <f>IF(N(F97)=0,"",F97+ROW()/1000000)</f>
      </c>
    </row>
    <row r="98">
      <c r="A98" s="28"/>
      <c r="B98" s="23"/>
      <c r="C98" s="23"/>
      <c r="D98" s="23"/>
      <c r="E98" s="23"/>
      <c r="F98" s="25"/>
      <c r="G98" s="23"/>
      <c r="H98" s="19">
        <f>IF(A98="","","Q"&amp;(INT(MOD(MONTH(A98)-FYStart,12)/3)+1))</f>
      </c>
      <c r="I98" s="19">
        <f>IF(N(F98)=0,"",IF(F98&gt;=N(BigTicket),"★",""))</f>
      </c>
      <c r="J98" s="5">
        <f>IF(N(F98)=0,"",F98+ROW()/1000000)</f>
      </c>
    </row>
    <row r="99">
      <c r="A99" s="28"/>
      <c r="B99" s="23"/>
      <c r="C99" s="23"/>
      <c r="D99" s="23"/>
      <c r="E99" s="23"/>
      <c r="F99" s="25"/>
      <c r="G99" s="23"/>
      <c r="H99" s="19">
        <f>IF(A99="","","Q"&amp;(INT(MOD(MONTH(A99)-FYStart,12)/3)+1))</f>
      </c>
      <c r="I99" s="19">
        <f>IF(N(F99)=0,"",IF(F99&gt;=N(BigTicket),"★",""))</f>
      </c>
      <c r="J99" s="5">
        <f>IF(N(F99)=0,"",F99+ROW()/1000000)</f>
      </c>
    </row>
    <row r="100">
      <c r="A100" s="28"/>
      <c r="B100" s="23"/>
      <c r="C100" s="23"/>
      <c r="D100" s="23"/>
      <c r="E100" s="23"/>
      <c r="F100" s="25"/>
      <c r="G100" s="23"/>
      <c r="H100" s="19">
        <f>IF(A100="","","Q"&amp;(INT(MOD(MONTH(A100)-FYStart,12)/3)+1))</f>
      </c>
      <c r="I100" s="19">
        <f>IF(N(F100)=0,"",IF(F100&gt;=N(BigTicket),"★",""))</f>
      </c>
      <c r="J100" s="5">
        <f>IF(N(F100)=0,"",F100+ROW()/1000000)</f>
      </c>
    </row>
    <row r="101">
      <c r="A101" s="28"/>
      <c r="B101" s="23"/>
      <c r="C101" s="23"/>
      <c r="D101" s="23"/>
      <c r="E101" s="23"/>
      <c r="F101" s="25"/>
      <c r="G101" s="23"/>
      <c r="H101" s="19">
        <f>IF(A101="","","Q"&amp;(INT(MOD(MONTH(A101)-FYStart,12)/3)+1))</f>
      </c>
      <c r="I101" s="19">
        <f>IF(N(F101)=0,"",IF(F101&gt;=N(BigTicket),"★",""))</f>
      </c>
      <c r="J101" s="5">
        <f>IF(N(F101)=0,"",F101+ROW()/1000000)</f>
      </c>
    </row>
    <row r="102">
      <c r="A102" s="28"/>
      <c r="B102" s="23"/>
      <c r="C102" s="23"/>
      <c r="D102" s="23"/>
      <c r="E102" s="23"/>
      <c r="F102" s="25"/>
      <c r="G102" s="23"/>
      <c r="H102" s="19">
        <f>IF(A102="","","Q"&amp;(INT(MOD(MONTH(A102)-FYStart,12)/3)+1))</f>
      </c>
      <c r="I102" s="19">
        <f>IF(N(F102)=0,"",IF(F102&gt;=N(BigTicket),"★",""))</f>
      </c>
      <c r="J102" s="5">
        <f>IF(N(F102)=0,"",F102+ROW()/1000000)</f>
      </c>
    </row>
    <row r="103">
      <c r="A103" s="28"/>
      <c r="B103" s="23"/>
      <c r="C103" s="23"/>
      <c r="D103" s="23"/>
      <c r="E103" s="23"/>
      <c r="F103" s="25"/>
      <c r="G103" s="23"/>
      <c r="H103" s="19">
        <f>IF(A103="","","Q"&amp;(INT(MOD(MONTH(A103)-FYStart,12)/3)+1))</f>
      </c>
      <c r="I103" s="19">
        <f>IF(N(F103)=0,"",IF(F103&gt;=N(BigTicket),"★",""))</f>
      </c>
      <c r="J103" s="5">
        <f>IF(N(F103)=0,"",F103+ROW()/1000000)</f>
      </c>
    </row>
    <row r="104">
      <c r="A104" s="28"/>
      <c r="B104" s="23"/>
      <c r="C104" s="23"/>
      <c r="D104" s="23"/>
      <c r="E104" s="23"/>
      <c r="F104" s="25"/>
      <c r="G104" s="23"/>
      <c r="H104" s="19">
        <f>IF(A104="","","Q"&amp;(INT(MOD(MONTH(A104)-FYStart,12)/3)+1))</f>
      </c>
      <c r="I104" s="19">
        <f>IF(N(F104)=0,"",IF(F104&gt;=N(BigTicket),"★",""))</f>
      </c>
      <c r="J104" s="5">
        <f>IF(N(F104)=0,"",F104+ROW()/1000000)</f>
      </c>
    </row>
    <row r="105">
      <c r="A105" s="28"/>
      <c r="B105" s="23"/>
      <c r="C105" s="23"/>
      <c r="D105" s="23"/>
      <c r="E105" s="23"/>
      <c r="F105" s="25"/>
      <c r="G105" s="23"/>
      <c r="H105" s="19">
        <f>IF(A105="","","Q"&amp;(INT(MOD(MONTH(A105)-FYStart,12)/3)+1))</f>
      </c>
      <c r="I105" s="19">
        <f>IF(N(F105)=0,"",IF(F105&gt;=N(BigTicket),"★",""))</f>
      </c>
      <c r="J105" s="5">
        <f>IF(N(F105)=0,"",F105+ROW()/1000000)</f>
      </c>
    </row>
    <row r="106">
      <c r="A106" s="28"/>
      <c r="B106" s="23"/>
      <c r="C106" s="23"/>
      <c r="D106" s="23"/>
      <c r="E106" s="23"/>
      <c r="F106" s="25"/>
      <c r="G106" s="23"/>
      <c r="H106" s="19">
        <f>IF(A106="","","Q"&amp;(INT(MOD(MONTH(A106)-FYStart,12)/3)+1))</f>
      </c>
      <c r="I106" s="19">
        <f>IF(N(F106)=0,"",IF(F106&gt;=N(BigTicket),"★",""))</f>
      </c>
      <c r="J106" s="5">
        <f>IF(N(F106)=0,"",F106+ROW()/1000000)</f>
      </c>
    </row>
    <row r="107">
      <c r="A107" s="28"/>
      <c r="B107" s="23"/>
      <c r="C107" s="23"/>
      <c r="D107" s="23"/>
      <c r="E107" s="23"/>
      <c r="F107" s="25"/>
      <c r="G107" s="23"/>
      <c r="H107" s="19">
        <f>IF(A107="","","Q"&amp;(INT(MOD(MONTH(A107)-FYStart,12)/3)+1))</f>
      </c>
      <c r="I107" s="19">
        <f>IF(N(F107)=0,"",IF(F107&gt;=N(BigTicket),"★",""))</f>
      </c>
      <c r="J107" s="5">
        <f>IF(N(F107)=0,"",F107+ROW()/1000000)</f>
      </c>
    </row>
    <row r="108">
      <c r="A108" s="28"/>
      <c r="B108" s="23"/>
      <c r="C108" s="23"/>
      <c r="D108" s="23"/>
      <c r="E108" s="23"/>
      <c r="F108" s="25"/>
      <c r="G108" s="23"/>
      <c r="H108" s="19">
        <f>IF(A108="","","Q"&amp;(INT(MOD(MONTH(A108)-FYStart,12)/3)+1))</f>
      </c>
      <c r="I108" s="19">
        <f>IF(N(F108)=0,"",IF(F108&gt;=N(BigTicket),"★",""))</f>
      </c>
      <c r="J108" s="5">
        <f>IF(N(F108)=0,"",F108+ROW()/1000000)</f>
      </c>
    </row>
    <row r="109">
      <c r="A109" s="28"/>
      <c r="B109" s="23"/>
      <c r="C109" s="23"/>
      <c r="D109" s="23"/>
      <c r="E109" s="23"/>
      <c r="F109" s="25"/>
      <c r="G109" s="23"/>
      <c r="H109" s="19">
        <f>IF(A109="","","Q"&amp;(INT(MOD(MONTH(A109)-FYStart,12)/3)+1))</f>
      </c>
      <c r="I109" s="19">
        <f>IF(N(F109)=0,"",IF(F109&gt;=N(BigTicket),"★",""))</f>
      </c>
      <c r="J109" s="5">
        <f>IF(N(F109)=0,"",F109+ROW()/1000000)</f>
      </c>
    </row>
    <row r="110">
      <c r="A110" s="28"/>
      <c r="B110" s="23"/>
      <c r="C110" s="23"/>
      <c r="D110" s="23"/>
      <c r="E110" s="23"/>
      <c r="F110" s="25"/>
      <c r="G110" s="23"/>
      <c r="H110" s="19">
        <f>IF(A110="","","Q"&amp;(INT(MOD(MONTH(A110)-FYStart,12)/3)+1))</f>
      </c>
      <c r="I110" s="19">
        <f>IF(N(F110)=0,"",IF(F110&gt;=N(BigTicket),"★",""))</f>
      </c>
      <c r="J110" s="5">
        <f>IF(N(F110)=0,"",F110+ROW()/1000000)</f>
      </c>
    </row>
    <row r="111">
      <c r="A111" s="28"/>
      <c r="B111" s="23"/>
      <c r="C111" s="23"/>
      <c r="D111" s="23"/>
      <c r="E111" s="23"/>
      <c r="F111" s="25"/>
      <c r="G111" s="23"/>
      <c r="H111" s="19">
        <f>IF(A111="","","Q"&amp;(INT(MOD(MONTH(A111)-FYStart,12)/3)+1))</f>
      </c>
      <c r="I111" s="19">
        <f>IF(N(F111)=0,"",IF(F111&gt;=N(BigTicket),"★",""))</f>
      </c>
      <c r="J111" s="5">
        <f>IF(N(F111)=0,"",F111+ROW()/1000000)</f>
      </c>
    </row>
    <row r="112">
      <c r="A112" s="28"/>
      <c r="B112" s="23"/>
      <c r="C112" s="23"/>
      <c r="D112" s="23"/>
      <c r="E112" s="23"/>
      <c r="F112" s="25"/>
      <c r="G112" s="23"/>
      <c r="H112" s="19">
        <f>IF(A112="","","Q"&amp;(INT(MOD(MONTH(A112)-FYStart,12)/3)+1))</f>
      </c>
      <c r="I112" s="19">
        <f>IF(N(F112)=0,"",IF(F112&gt;=N(BigTicket),"★",""))</f>
      </c>
      <c r="J112" s="5">
        <f>IF(N(F112)=0,"",F112+ROW()/1000000)</f>
      </c>
    </row>
    <row r="113">
      <c r="A113" s="28"/>
      <c r="B113" s="23"/>
      <c r="C113" s="23"/>
      <c r="D113" s="23"/>
      <c r="E113" s="23"/>
      <c r="F113" s="25"/>
      <c r="G113" s="23"/>
      <c r="H113" s="19">
        <f>IF(A113="","","Q"&amp;(INT(MOD(MONTH(A113)-FYStart,12)/3)+1))</f>
      </c>
      <c r="I113" s="19">
        <f>IF(N(F113)=0,"",IF(F113&gt;=N(BigTicket),"★",""))</f>
      </c>
      <c r="J113" s="5">
        <f>IF(N(F113)=0,"",F113+ROW()/1000000)</f>
      </c>
    </row>
    <row r="114">
      <c r="A114" s="28"/>
      <c r="B114" s="23"/>
      <c r="C114" s="23"/>
      <c r="D114" s="23"/>
      <c r="E114" s="23"/>
      <c r="F114" s="25"/>
      <c r="G114" s="23"/>
      <c r="H114" s="19">
        <f>IF(A114="","","Q"&amp;(INT(MOD(MONTH(A114)-FYStart,12)/3)+1))</f>
      </c>
      <c r="I114" s="19">
        <f>IF(N(F114)=0,"",IF(F114&gt;=N(BigTicket),"★",""))</f>
      </c>
      <c r="J114" s="5">
        <f>IF(N(F114)=0,"",F114+ROW()/1000000)</f>
      </c>
    </row>
    <row r="115">
      <c r="A115" s="28"/>
      <c r="B115" s="23"/>
      <c r="C115" s="23"/>
      <c r="D115" s="23"/>
      <c r="E115" s="23"/>
      <c r="F115" s="25"/>
      <c r="G115" s="23"/>
      <c r="H115" s="19">
        <f>IF(A115="","","Q"&amp;(INT(MOD(MONTH(A115)-FYStart,12)/3)+1))</f>
      </c>
      <c r="I115" s="19">
        <f>IF(N(F115)=0,"",IF(F115&gt;=N(BigTicket),"★",""))</f>
      </c>
      <c r="J115" s="5">
        <f>IF(N(F115)=0,"",F115+ROW()/1000000)</f>
      </c>
    </row>
    <row r="116">
      <c r="A116" s="28"/>
      <c r="B116" s="23"/>
      <c r="C116" s="23"/>
      <c r="D116" s="23"/>
      <c r="E116" s="23"/>
      <c r="F116" s="25"/>
      <c r="G116" s="23"/>
      <c r="H116" s="19">
        <f>IF(A116="","","Q"&amp;(INT(MOD(MONTH(A116)-FYStart,12)/3)+1))</f>
      </c>
      <c r="I116" s="19">
        <f>IF(N(F116)=0,"",IF(F116&gt;=N(BigTicket),"★",""))</f>
      </c>
      <c r="J116" s="5">
        <f>IF(N(F116)=0,"",F116+ROW()/1000000)</f>
      </c>
    </row>
    <row r="117">
      <c r="A117" s="28"/>
      <c r="B117" s="23"/>
      <c r="C117" s="23"/>
      <c r="D117" s="23"/>
      <c r="E117" s="23"/>
      <c r="F117" s="25"/>
      <c r="G117" s="23"/>
      <c r="H117" s="19">
        <f>IF(A117="","","Q"&amp;(INT(MOD(MONTH(A117)-FYStart,12)/3)+1))</f>
      </c>
      <c r="I117" s="19">
        <f>IF(N(F117)=0,"",IF(F117&gt;=N(BigTicket),"★",""))</f>
      </c>
      <c r="J117" s="5">
        <f>IF(N(F117)=0,"",F117+ROW()/1000000)</f>
      </c>
    </row>
    <row r="118">
      <c r="A118" s="28"/>
      <c r="B118" s="23"/>
      <c r="C118" s="23"/>
      <c r="D118" s="23"/>
      <c r="E118" s="23"/>
      <c r="F118" s="25"/>
      <c r="G118" s="23"/>
      <c r="H118" s="19">
        <f>IF(A118="","","Q"&amp;(INT(MOD(MONTH(A118)-FYStart,12)/3)+1))</f>
      </c>
      <c r="I118" s="19">
        <f>IF(N(F118)=0,"",IF(F118&gt;=N(BigTicket),"★",""))</f>
      </c>
      <c r="J118" s="5">
        <f>IF(N(F118)=0,"",F118+ROW()/1000000)</f>
      </c>
    </row>
    <row r="119">
      <c r="A119" s="28"/>
      <c r="B119" s="23"/>
      <c r="C119" s="23"/>
      <c r="D119" s="23"/>
      <c r="E119" s="23"/>
      <c r="F119" s="25"/>
      <c r="G119" s="23"/>
      <c r="H119" s="19">
        <f>IF(A119="","","Q"&amp;(INT(MOD(MONTH(A119)-FYStart,12)/3)+1))</f>
      </c>
      <c r="I119" s="19">
        <f>IF(N(F119)=0,"",IF(F119&gt;=N(BigTicket),"★",""))</f>
      </c>
      <c r="J119" s="5">
        <f>IF(N(F119)=0,"",F119+ROW()/1000000)</f>
      </c>
    </row>
    <row r="120">
      <c r="A120" s="28"/>
      <c r="B120" s="23"/>
      <c r="C120" s="23"/>
      <c r="D120" s="23"/>
      <c r="E120" s="23"/>
      <c r="F120" s="25"/>
      <c r="G120" s="23"/>
      <c r="H120" s="19">
        <f>IF(A120="","","Q"&amp;(INT(MOD(MONTH(A120)-FYStart,12)/3)+1))</f>
      </c>
      <c r="I120" s="19">
        <f>IF(N(F120)=0,"",IF(F120&gt;=N(BigTicket),"★",""))</f>
      </c>
      <c r="J120" s="5">
        <f>IF(N(F120)=0,"",F120+ROW()/1000000)</f>
      </c>
    </row>
    <row r="121">
      <c r="A121" s="28"/>
      <c r="B121" s="23"/>
      <c r="C121" s="23"/>
      <c r="D121" s="23"/>
      <c r="E121" s="23"/>
      <c r="F121" s="25"/>
      <c r="G121" s="23"/>
      <c r="H121" s="19">
        <f>IF(A121="","","Q"&amp;(INT(MOD(MONTH(A121)-FYStart,12)/3)+1))</f>
      </c>
      <c r="I121" s="19">
        <f>IF(N(F121)=0,"",IF(F121&gt;=N(BigTicket),"★",""))</f>
      </c>
      <c r="J121" s="5">
        <f>IF(N(F121)=0,"",F121+ROW()/1000000)</f>
      </c>
    </row>
    <row r="122">
      <c r="A122" s="28"/>
      <c r="B122" s="23"/>
      <c r="C122" s="23"/>
      <c r="D122" s="23"/>
      <c r="E122" s="23"/>
      <c r="F122" s="25"/>
      <c r="G122" s="23"/>
      <c r="H122" s="19">
        <f>IF(A122="","","Q"&amp;(INT(MOD(MONTH(A122)-FYStart,12)/3)+1))</f>
      </c>
      <c r="I122" s="19">
        <f>IF(N(F122)=0,"",IF(F122&gt;=N(BigTicket),"★",""))</f>
      </c>
      <c r="J122" s="5">
        <f>IF(N(F122)=0,"",F122+ROW()/1000000)</f>
      </c>
    </row>
    <row r="123">
      <c r="A123" s="28"/>
      <c r="B123" s="23"/>
      <c r="C123" s="23"/>
      <c r="D123" s="23"/>
      <c r="E123" s="23"/>
      <c r="F123" s="25"/>
      <c r="G123" s="23"/>
      <c r="H123" s="19">
        <f>IF(A123="","","Q"&amp;(INT(MOD(MONTH(A123)-FYStart,12)/3)+1))</f>
      </c>
      <c r="I123" s="19">
        <f>IF(N(F123)=0,"",IF(F123&gt;=N(BigTicket),"★",""))</f>
      </c>
      <c r="J123" s="5">
        <f>IF(N(F123)=0,"",F123+ROW()/1000000)</f>
      </c>
    </row>
    <row r="124">
      <c r="A124" s="28"/>
      <c r="B124" s="23"/>
      <c r="C124" s="23"/>
      <c r="D124" s="23"/>
      <c r="E124" s="23"/>
      <c r="F124" s="25"/>
      <c r="G124" s="23"/>
      <c r="H124" s="19">
        <f>IF(A124="","","Q"&amp;(INT(MOD(MONTH(A124)-FYStart,12)/3)+1))</f>
      </c>
      <c r="I124" s="19">
        <f>IF(N(F124)=0,"",IF(F124&gt;=N(BigTicket),"★",""))</f>
      </c>
      <c r="J124" s="5">
        <f>IF(N(F124)=0,"",F124+ROW()/1000000)</f>
      </c>
    </row>
    <row r="125">
      <c r="A125" s="28"/>
      <c r="B125" s="23"/>
      <c r="C125" s="23"/>
      <c r="D125" s="23"/>
      <c r="E125" s="23"/>
      <c r="F125" s="25"/>
      <c r="G125" s="23"/>
      <c r="H125" s="19">
        <f>IF(A125="","","Q"&amp;(INT(MOD(MONTH(A125)-FYStart,12)/3)+1))</f>
      </c>
      <c r="I125" s="19">
        <f>IF(N(F125)=0,"",IF(F125&gt;=N(BigTicket),"★",""))</f>
      </c>
      <c r="J125" s="5">
        <f>IF(N(F125)=0,"",F125+ROW()/1000000)</f>
      </c>
    </row>
    <row r="126">
      <c r="A126" s="28"/>
      <c r="B126" s="23"/>
      <c r="C126" s="23"/>
      <c r="D126" s="23"/>
      <c r="E126" s="23"/>
      <c r="F126" s="25"/>
      <c r="G126" s="23"/>
      <c r="H126" s="19">
        <f>IF(A126="","","Q"&amp;(INT(MOD(MONTH(A126)-FYStart,12)/3)+1))</f>
      </c>
      <c r="I126" s="19">
        <f>IF(N(F126)=0,"",IF(F126&gt;=N(BigTicket),"★",""))</f>
      </c>
      <c r="J126" s="5">
        <f>IF(N(F126)=0,"",F126+ROW()/1000000)</f>
      </c>
    </row>
    <row r="127">
      <c r="A127" s="28"/>
      <c r="B127" s="23"/>
      <c r="C127" s="23"/>
      <c r="D127" s="23"/>
      <c r="E127" s="23"/>
      <c r="F127" s="25"/>
      <c r="G127" s="23"/>
      <c r="H127" s="19">
        <f>IF(A127="","","Q"&amp;(INT(MOD(MONTH(A127)-FYStart,12)/3)+1))</f>
      </c>
      <c r="I127" s="19">
        <f>IF(N(F127)=0,"",IF(F127&gt;=N(BigTicket),"★",""))</f>
      </c>
      <c r="J127" s="5">
        <f>IF(N(F127)=0,"",F127+ROW()/1000000)</f>
      </c>
    </row>
    <row r="128">
      <c r="A128" s="28"/>
      <c r="B128" s="23"/>
      <c r="C128" s="23"/>
      <c r="D128" s="23"/>
      <c r="E128" s="23"/>
      <c r="F128" s="25"/>
      <c r="G128" s="23"/>
      <c r="H128" s="19">
        <f>IF(A128="","","Q"&amp;(INT(MOD(MONTH(A128)-FYStart,12)/3)+1))</f>
      </c>
      <c r="I128" s="19">
        <f>IF(N(F128)=0,"",IF(F128&gt;=N(BigTicket),"★",""))</f>
      </c>
      <c r="J128" s="5">
        <f>IF(N(F128)=0,"",F128+ROW()/1000000)</f>
      </c>
    </row>
    <row r="129">
      <c r="A129" s="28"/>
      <c r="B129" s="23"/>
      <c r="C129" s="23"/>
      <c r="D129" s="23"/>
      <c r="E129" s="23"/>
      <c r="F129" s="25"/>
      <c r="G129" s="23"/>
      <c r="H129" s="19">
        <f>IF(A129="","","Q"&amp;(INT(MOD(MONTH(A129)-FYStart,12)/3)+1))</f>
      </c>
      <c r="I129" s="19">
        <f>IF(N(F129)=0,"",IF(F129&gt;=N(BigTicket),"★",""))</f>
      </c>
      <c r="J129" s="5">
        <f>IF(N(F129)=0,"",F129+ROW()/1000000)</f>
      </c>
    </row>
    <row r="130">
      <c r="A130" s="28"/>
      <c r="B130" s="23"/>
      <c r="C130" s="23"/>
      <c r="D130" s="23"/>
      <c r="E130" s="23"/>
      <c r="F130" s="25"/>
      <c r="G130" s="23"/>
      <c r="H130" s="19">
        <f>IF(A130="","","Q"&amp;(INT(MOD(MONTH(A130)-FYStart,12)/3)+1))</f>
      </c>
      <c r="I130" s="19">
        <f>IF(N(F130)=0,"",IF(F130&gt;=N(BigTicket),"★",""))</f>
      </c>
      <c r="J130" s="5">
        <f>IF(N(F130)=0,"",F130+ROW()/1000000)</f>
      </c>
    </row>
    <row r="131">
      <c r="A131" s="28"/>
      <c r="B131" s="23"/>
      <c r="C131" s="23"/>
      <c r="D131" s="23"/>
      <c r="E131" s="23"/>
      <c r="F131" s="25"/>
      <c r="G131" s="23"/>
      <c r="H131" s="19">
        <f>IF(A131="","","Q"&amp;(INT(MOD(MONTH(A131)-FYStart,12)/3)+1))</f>
      </c>
      <c r="I131" s="19">
        <f>IF(N(F131)=0,"",IF(F131&gt;=N(BigTicket),"★",""))</f>
      </c>
      <c r="J131" s="5">
        <f>IF(N(F131)=0,"",F131+ROW()/1000000)</f>
      </c>
    </row>
    <row r="132">
      <c r="A132" s="28"/>
      <c r="B132" s="23"/>
      <c r="C132" s="23"/>
      <c r="D132" s="23"/>
      <c r="E132" s="23"/>
      <c r="F132" s="25"/>
      <c r="G132" s="23"/>
      <c r="H132" s="19">
        <f>IF(A132="","","Q"&amp;(INT(MOD(MONTH(A132)-FYStart,12)/3)+1))</f>
      </c>
      <c r="I132" s="19">
        <f>IF(N(F132)=0,"",IF(F132&gt;=N(BigTicket),"★",""))</f>
      </c>
      <c r="J132" s="5">
        <f>IF(N(F132)=0,"",F132+ROW()/1000000)</f>
      </c>
    </row>
    <row r="133">
      <c r="A133" s="28"/>
      <c r="B133" s="23"/>
      <c r="C133" s="23"/>
      <c r="D133" s="23"/>
      <c r="E133" s="23"/>
      <c r="F133" s="25"/>
      <c r="G133" s="23"/>
      <c r="H133" s="19">
        <f>IF(A133="","","Q"&amp;(INT(MOD(MONTH(A133)-FYStart,12)/3)+1))</f>
      </c>
      <c r="I133" s="19">
        <f>IF(N(F133)=0,"",IF(F133&gt;=N(BigTicket),"★",""))</f>
      </c>
      <c r="J133" s="5">
        <f>IF(N(F133)=0,"",F133+ROW()/1000000)</f>
      </c>
    </row>
    <row r="134">
      <c r="A134" s="28"/>
      <c r="B134" s="23"/>
      <c r="C134" s="23"/>
      <c r="D134" s="23"/>
      <c r="E134" s="23"/>
      <c r="F134" s="25"/>
      <c r="G134" s="23"/>
      <c r="H134" s="19">
        <f>IF(A134="","","Q"&amp;(INT(MOD(MONTH(A134)-FYStart,12)/3)+1))</f>
      </c>
      <c r="I134" s="19">
        <f>IF(N(F134)=0,"",IF(F134&gt;=N(BigTicket),"★",""))</f>
      </c>
      <c r="J134" s="5">
        <f>IF(N(F134)=0,"",F134+ROW()/1000000)</f>
      </c>
    </row>
    <row r="135">
      <c r="A135" s="28"/>
      <c r="B135" s="23"/>
      <c r="C135" s="23"/>
      <c r="D135" s="23"/>
      <c r="E135" s="23"/>
      <c r="F135" s="25"/>
      <c r="G135" s="23"/>
      <c r="H135" s="19">
        <f>IF(A135="","","Q"&amp;(INT(MOD(MONTH(A135)-FYStart,12)/3)+1))</f>
      </c>
      <c r="I135" s="19">
        <f>IF(N(F135)=0,"",IF(F135&gt;=N(BigTicket),"★",""))</f>
      </c>
      <c r="J135" s="5">
        <f>IF(N(F135)=0,"",F135+ROW()/1000000)</f>
      </c>
    </row>
    <row r="136">
      <c r="A136" s="28"/>
      <c r="B136" s="23"/>
      <c r="C136" s="23"/>
      <c r="D136" s="23"/>
      <c r="E136" s="23"/>
      <c r="F136" s="25"/>
      <c r="G136" s="23"/>
      <c r="H136" s="19">
        <f>IF(A136="","","Q"&amp;(INT(MOD(MONTH(A136)-FYStart,12)/3)+1))</f>
      </c>
      <c r="I136" s="19">
        <f>IF(N(F136)=0,"",IF(F136&gt;=N(BigTicket),"★",""))</f>
      </c>
      <c r="J136" s="5">
        <f>IF(N(F136)=0,"",F136+ROW()/1000000)</f>
      </c>
    </row>
    <row r="137">
      <c r="A137" s="28"/>
      <c r="B137" s="23"/>
      <c r="C137" s="23"/>
      <c r="D137" s="23"/>
      <c r="E137" s="23"/>
      <c r="F137" s="25"/>
      <c r="G137" s="23"/>
      <c r="H137" s="19">
        <f>IF(A137="","","Q"&amp;(INT(MOD(MONTH(A137)-FYStart,12)/3)+1))</f>
      </c>
      <c r="I137" s="19">
        <f>IF(N(F137)=0,"",IF(F137&gt;=N(BigTicket),"★",""))</f>
      </c>
      <c r="J137" s="5">
        <f>IF(N(F137)=0,"",F137+ROW()/1000000)</f>
      </c>
    </row>
    <row r="138">
      <c r="A138" s="28"/>
      <c r="B138" s="23"/>
      <c r="C138" s="23"/>
      <c r="D138" s="23"/>
      <c r="E138" s="23"/>
      <c r="F138" s="25"/>
      <c r="G138" s="23"/>
      <c r="H138" s="19">
        <f>IF(A138="","","Q"&amp;(INT(MOD(MONTH(A138)-FYStart,12)/3)+1))</f>
      </c>
      <c r="I138" s="19">
        <f>IF(N(F138)=0,"",IF(F138&gt;=N(BigTicket),"★",""))</f>
      </c>
      <c r="J138" s="5">
        <f>IF(N(F138)=0,"",F138+ROW()/1000000)</f>
      </c>
    </row>
    <row r="139">
      <c r="A139" s="28"/>
      <c r="B139" s="23"/>
      <c r="C139" s="23"/>
      <c r="D139" s="23"/>
      <c r="E139" s="23"/>
      <c r="F139" s="25"/>
      <c r="G139" s="23"/>
      <c r="H139" s="19">
        <f>IF(A139="","","Q"&amp;(INT(MOD(MONTH(A139)-FYStart,12)/3)+1))</f>
      </c>
      <c r="I139" s="19">
        <f>IF(N(F139)=0,"",IF(F139&gt;=N(BigTicket),"★",""))</f>
      </c>
      <c r="J139" s="5">
        <f>IF(N(F139)=0,"",F139+ROW()/1000000)</f>
      </c>
    </row>
    <row r="140">
      <c r="A140" s="28"/>
      <c r="B140" s="23"/>
      <c r="C140" s="23"/>
      <c r="D140" s="23"/>
      <c r="E140" s="23"/>
      <c r="F140" s="25"/>
      <c r="G140" s="23"/>
      <c r="H140" s="19">
        <f>IF(A140="","","Q"&amp;(INT(MOD(MONTH(A140)-FYStart,12)/3)+1))</f>
      </c>
      <c r="I140" s="19">
        <f>IF(N(F140)=0,"",IF(F140&gt;=N(BigTicket),"★",""))</f>
      </c>
      <c r="J140" s="5">
        <f>IF(N(F140)=0,"",F140+ROW()/1000000)</f>
      </c>
    </row>
    <row r="141">
      <c r="A141" s="28"/>
      <c r="B141" s="23"/>
      <c r="C141" s="23"/>
      <c r="D141" s="23"/>
      <c r="E141" s="23"/>
      <c r="F141" s="25"/>
      <c r="G141" s="23"/>
      <c r="H141" s="19">
        <f>IF(A141="","","Q"&amp;(INT(MOD(MONTH(A141)-FYStart,12)/3)+1))</f>
      </c>
      <c r="I141" s="19">
        <f>IF(N(F141)=0,"",IF(F141&gt;=N(BigTicket),"★",""))</f>
      </c>
      <c r="J141" s="5">
        <f>IF(N(F141)=0,"",F141+ROW()/1000000)</f>
      </c>
    </row>
    <row r="142">
      <c r="A142" s="28"/>
      <c r="B142" s="23"/>
      <c r="C142" s="23"/>
      <c r="D142" s="23"/>
      <c r="E142" s="23"/>
      <c r="F142" s="25"/>
      <c r="G142" s="23"/>
      <c r="H142" s="19">
        <f>IF(A142="","","Q"&amp;(INT(MOD(MONTH(A142)-FYStart,12)/3)+1))</f>
      </c>
      <c r="I142" s="19">
        <f>IF(N(F142)=0,"",IF(F142&gt;=N(BigTicket),"★",""))</f>
      </c>
      <c r="J142" s="5">
        <f>IF(N(F142)=0,"",F142+ROW()/1000000)</f>
      </c>
    </row>
    <row r="143">
      <c r="A143" s="28"/>
      <c r="B143" s="23"/>
      <c r="C143" s="23"/>
      <c r="D143" s="23"/>
      <c r="E143" s="23"/>
      <c r="F143" s="25"/>
      <c r="G143" s="23"/>
      <c r="H143" s="19">
        <f>IF(A143="","","Q"&amp;(INT(MOD(MONTH(A143)-FYStart,12)/3)+1))</f>
      </c>
      <c r="I143" s="19">
        <f>IF(N(F143)=0,"",IF(F143&gt;=N(BigTicket),"★",""))</f>
      </c>
      <c r="J143" s="5">
        <f>IF(N(F143)=0,"",F143+ROW()/1000000)</f>
      </c>
    </row>
    <row r="144">
      <c r="A144" s="28"/>
      <c r="B144" s="23"/>
      <c r="C144" s="23"/>
      <c r="D144" s="23"/>
      <c r="E144" s="23"/>
      <c r="F144" s="25"/>
      <c r="G144" s="23"/>
      <c r="H144" s="19">
        <f>IF(A144="","","Q"&amp;(INT(MOD(MONTH(A144)-FYStart,12)/3)+1))</f>
      </c>
      <c r="I144" s="19">
        <f>IF(N(F144)=0,"",IF(F144&gt;=N(BigTicket),"★",""))</f>
      </c>
      <c r="J144" s="5">
        <f>IF(N(F144)=0,"",F144+ROW()/1000000)</f>
      </c>
    </row>
    <row r="145">
      <c r="A145" s="28"/>
      <c r="B145" s="23"/>
      <c r="C145" s="23"/>
      <c r="D145" s="23"/>
      <c r="E145" s="23"/>
      <c r="F145" s="25"/>
      <c r="G145" s="23"/>
      <c r="H145" s="19">
        <f>IF(A145="","","Q"&amp;(INT(MOD(MONTH(A145)-FYStart,12)/3)+1))</f>
      </c>
      <c r="I145" s="19">
        <f>IF(N(F145)=0,"",IF(F145&gt;=N(BigTicket),"★",""))</f>
      </c>
      <c r="J145" s="5">
        <f>IF(N(F145)=0,"",F145+ROW()/1000000)</f>
      </c>
    </row>
    <row r="146">
      <c r="A146" s="28"/>
      <c r="B146" s="23"/>
      <c r="C146" s="23"/>
      <c r="D146" s="23"/>
      <c r="E146" s="23"/>
      <c r="F146" s="25"/>
      <c r="G146" s="23"/>
      <c r="H146" s="19">
        <f>IF(A146="","","Q"&amp;(INT(MOD(MONTH(A146)-FYStart,12)/3)+1))</f>
      </c>
      <c r="I146" s="19">
        <f>IF(N(F146)=0,"",IF(F146&gt;=N(BigTicket),"★",""))</f>
      </c>
      <c r="J146" s="5">
        <f>IF(N(F146)=0,"",F146+ROW()/1000000)</f>
      </c>
    </row>
    <row r="147">
      <c r="A147" s="28"/>
      <c r="B147" s="23"/>
      <c r="C147" s="23"/>
      <c r="D147" s="23"/>
      <c r="E147" s="23"/>
      <c r="F147" s="25"/>
      <c r="G147" s="23"/>
      <c r="H147" s="19">
        <f>IF(A147="","","Q"&amp;(INT(MOD(MONTH(A147)-FYStart,12)/3)+1))</f>
      </c>
      <c r="I147" s="19">
        <f>IF(N(F147)=0,"",IF(F147&gt;=N(BigTicket),"★",""))</f>
      </c>
      <c r="J147" s="5">
        <f>IF(N(F147)=0,"",F147+ROW()/1000000)</f>
      </c>
    </row>
    <row r="148">
      <c r="A148" s="28"/>
      <c r="B148" s="23"/>
      <c r="C148" s="23"/>
      <c r="D148" s="23"/>
      <c r="E148" s="23"/>
      <c r="F148" s="25"/>
      <c r="G148" s="23"/>
      <c r="H148" s="19">
        <f>IF(A148="","","Q"&amp;(INT(MOD(MONTH(A148)-FYStart,12)/3)+1))</f>
      </c>
      <c r="I148" s="19">
        <f>IF(N(F148)=0,"",IF(F148&gt;=N(BigTicket),"★",""))</f>
      </c>
      <c r="J148" s="5">
        <f>IF(N(F148)=0,"",F148+ROW()/1000000)</f>
      </c>
    </row>
    <row r="149">
      <c r="A149" s="28"/>
      <c r="B149" s="23"/>
      <c r="C149" s="23"/>
      <c r="D149" s="23"/>
      <c r="E149" s="23"/>
      <c r="F149" s="25"/>
      <c r="G149" s="23"/>
      <c r="H149" s="19">
        <f>IF(A149="","","Q"&amp;(INT(MOD(MONTH(A149)-FYStart,12)/3)+1))</f>
      </c>
      <c r="I149" s="19">
        <f>IF(N(F149)=0,"",IF(F149&gt;=N(BigTicket),"★",""))</f>
      </c>
      <c r="J149" s="5">
        <f>IF(N(F149)=0,"",F149+ROW()/1000000)</f>
      </c>
    </row>
    <row r="150">
      <c r="A150" s="28"/>
      <c r="B150" s="23"/>
      <c r="C150" s="23"/>
      <c r="D150" s="23"/>
      <c r="E150" s="23"/>
      <c r="F150" s="25"/>
      <c r="G150" s="23"/>
      <c r="H150" s="19">
        <f>IF(A150="","","Q"&amp;(INT(MOD(MONTH(A150)-FYStart,12)/3)+1))</f>
      </c>
      <c r="I150" s="19">
        <f>IF(N(F150)=0,"",IF(F150&gt;=N(BigTicket),"★",""))</f>
      </c>
      <c r="J150" s="5">
        <f>IF(N(F150)=0,"",F150+ROW()/1000000)</f>
      </c>
    </row>
    <row r="151">
      <c r="A151" s="28"/>
      <c r="B151" s="23"/>
      <c r="C151" s="23"/>
      <c r="D151" s="23"/>
      <c r="E151" s="23"/>
      <c r="F151" s="25"/>
      <c r="G151" s="23"/>
      <c r="H151" s="19">
        <f>IF(A151="","","Q"&amp;(INT(MOD(MONTH(A151)-FYStart,12)/3)+1))</f>
      </c>
      <c r="I151" s="19">
        <f>IF(N(F151)=0,"",IF(F151&gt;=N(BigTicket),"★",""))</f>
      </c>
      <c r="J151" s="5">
        <f>IF(N(F151)=0,"",F151+ROW()/1000000)</f>
      </c>
    </row>
    <row r="152">
      <c r="A152" s="28"/>
      <c r="B152" s="23"/>
      <c r="C152" s="23"/>
      <c r="D152" s="23"/>
      <c r="E152" s="23"/>
      <c r="F152" s="25"/>
      <c r="G152" s="23"/>
      <c r="H152" s="19">
        <f>IF(A152="","","Q"&amp;(INT(MOD(MONTH(A152)-FYStart,12)/3)+1))</f>
      </c>
      <c r="I152" s="19">
        <f>IF(N(F152)=0,"",IF(F152&gt;=N(BigTicket),"★",""))</f>
      </c>
      <c r="J152" s="5">
        <f>IF(N(F152)=0,"",F152+ROW()/1000000)</f>
      </c>
    </row>
    <row r="153">
      <c r="A153" s="28"/>
      <c r="B153" s="23"/>
      <c r="C153" s="23"/>
      <c r="D153" s="23"/>
      <c r="E153" s="23"/>
      <c r="F153" s="25"/>
      <c r="G153" s="23"/>
      <c r="H153" s="19">
        <f>IF(A153="","","Q"&amp;(INT(MOD(MONTH(A153)-FYStart,12)/3)+1))</f>
      </c>
      <c r="I153" s="19">
        <f>IF(N(F153)=0,"",IF(F153&gt;=N(BigTicket),"★",""))</f>
      </c>
      <c r="J153" s="5">
        <f>IF(N(F153)=0,"",F153+ROW()/1000000)</f>
      </c>
    </row>
    <row r="154">
      <c r="A154" s="28"/>
      <c r="B154" s="23"/>
      <c r="C154" s="23"/>
      <c r="D154" s="23"/>
      <c r="E154" s="23"/>
      <c r="F154" s="25"/>
      <c r="G154" s="23"/>
      <c r="H154" s="19">
        <f>IF(A154="","","Q"&amp;(INT(MOD(MONTH(A154)-FYStart,12)/3)+1))</f>
      </c>
      <c r="I154" s="19">
        <f>IF(N(F154)=0,"",IF(F154&gt;=N(BigTicket),"★",""))</f>
      </c>
      <c r="J154" s="5">
        <f>IF(N(F154)=0,"",F154+ROW()/1000000)</f>
      </c>
    </row>
    <row r="155">
      <c r="A155" s="28"/>
      <c r="B155" s="23"/>
      <c r="C155" s="23"/>
      <c r="D155" s="23"/>
      <c r="E155" s="23"/>
      <c r="F155" s="25"/>
      <c r="G155" s="23"/>
      <c r="H155" s="19">
        <f>IF(A155="","","Q"&amp;(INT(MOD(MONTH(A155)-FYStart,12)/3)+1))</f>
      </c>
      <c r="I155" s="19">
        <f>IF(N(F155)=0,"",IF(F155&gt;=N(BigTicket),"★",""))</f>
      </c>
      <c r="J155" s="5">
        <f>IF(N(F155)=0,"",F155+ROW()/1000000)</f>
      </c>
    </row>
    <row r="156">
      <c r="A156" s="28"/>
      <c r="B156" s="23"/>
      <c r="C156" s="23"/>
      <c r="D156" s="23"/>
      <c r="E156" s="23"/>
      <c r="F156" s="25"/>
      <c r="G156" s="23"/>
      <c r="H156" s="19">
        <f>IF(A156="","","Q"&amp;(INT(MOD(MONTH(A156)-FYStart,12)/3)+1))</f>
      </c>
      <c r="I156" s="19">
        <f>IF(N(F156)=0,"",IF(F156&gt;=N(BigTicket),"★",""))</f>
      </c>
      <c r="J156" s="5">
        <f>IF(N(F156)=0,"",F156+ROW()/1000000)</f>
      </c>
    </row>
    <row r="157">
      <c r="A157" s="28"/>
      <c r="B157" s="23"/>
      <c r="C157" s="23"/>
      <c r="D157" s="23"/>
      <c r="E157" s="23"/>
      <c r="F157" s="25"/>
      <c r="G157" s="23"/>
      <c r="H157" s="19">
        <f>IF(A157="","","Q"&amp;(INT(MOD(MONTH(A157)-FYStart,12)/3)+1))</f>
      </c>
      <c r="I157" s="19">
        <f>IF(N(F157)=0,"",IF(F157&gt;=N(BigTicket),"★",""))</f>
      </c>
      <c r="J157" s="5">
        <f>IF(N(F157)=0,"",F157+ROW()/1000000)</f>
      </c>
    </row>
    <row r="158">
      <c r="A158" s="28"/>
      <c r="B158" s="23"/>
      <c r="C158" s="23"/>
      <c r="D158" s="23"/>
      <c r="E158" s="23"/>
      <c r="F158" s="25"/>
      <c r="G158" s="23"/>
      <c r="H158" s="19">
        <f>IF(A158="","","Q"&amp;(INT(MOD(MONTH(A158)-FYStart,12)/3)+1))</f>
      </c>
      <c r="I158" s="19">
        <f>IF(N(F158)=0,"",IF(F158&gt;=N(BigTicket),"★",""))</f>
      </c>
      <c r="J158" s="5">
        <f>IF(N(F158)=0,"",F158+ROW()/1000000)</f>
      </c>
    </row>
    <row r="159">
      <c r="A159" s="28"/>
      <c r="B159" s="23"/>
      <c r="C159" s="23"/>
      <c r="D159" s="23"/>
      <c r="E159" s="23"/>
      <c r="F159" s="25"/>
      <c r="G159" s="23"/>
      <c r="H159" s="19">
        <f>IF(A159="","","Q"&amp;(INT(MOD(MONTH(A159)-FYStart,12)/3)+1))</f>
      </c>
      <c r="I159" s="19">
        <f>IF(N(F159)=0,"",IF(F159&gt;=N(BigTicket),"★",""))</f>
      </c>
      <c r="J159" s="5">
        <f>IF(N(F159)=0,"",F159+ROW()/1000000)</f>
      </c>
    </row>
    <row r="160">
      <c r="A160" s="28"/>
      <c r="B160" s="23"/>
      <c r="C160" s="23"/>
      <c r="D160" s="23"/>
      <c r="E160" s="23"/>
      <c r="F160" s="25"/>
      <c r="G160" s="23"/>
      <c r="H160" s="19">
        <f>IF(A160="","","Q"&amp;(INT(MOD(MONTH(A160)-FYStart,12)/3)+1))</f>
      </c>
      <c r="I160" s="19">
        <f>IF(N(F160)=0,"",IF(F160&gt;=N(BigTicket),"★",""))</f>
      </c>
      <c r="J160" s="5">
        <f>IF(N(F160)=0,"",F160+ROW()/1000000)</f>
      </c>
    </row>
    <row r="161">
      <c r="A161" s="28"/>
      <c r="B161" s="23"/>
      <c r="C161" s="23"/>
      <c r="D161" s="23"/>
      <c r="E161" s="23"/>
      <c r="F161" s="25"/>
      <c r="G161" s="23"/>
      <c r="H161" s="19">
        <f>IF(A161="","","Q"&amp;(INT(MOD(MONTH(A161)-FYStart,12)/3)+1))</f>
      </c>
      <c r="I161" s="19">
        <f>IF(N(F161)=0,"",IF(F161&gt;=N(BigTicket),"★",""))</f>
      </c>
      <c r="J161" s="5">
        <f>IF(N(F161)=0,"",F161+ROW()/1000000)</f>
      </c>
    </row>
    <row r="162">
      <c r="A162" s="28"/>
      <c r="B162" s="23"/>
      <c r="C162" s="23"/>
      <c r="D162" s="23"/>
      <c r="E162" s="23"/>
      <c r="F162" s="25"/>
      <c r="G162" s="23"/>
      <c r="H162" s="19">
        <f>IF(A162="","","Q"&amp;(INT(MOD(MONTH(A162)-FYStart,12)/3)+1))</f>
      </c>
      <c r="I162" s="19">
        <f>IF(N(F162)=0,"",IF(F162&gt;=N(BigTicket),"★",""))</f>
      </c>
      <c r="J162" s="5">
        <f>IF(N(F162)=0,"",F162+ROW()/1000000)</f>
      </c>
    </row>
    <row r="163">
      <c r="A163" s="28"/>
      <c r="B163" s="23"/>
      <c r="C163" s="23"/>
      <c r="D163" s="23"/>
      <c r="E163" s="23"/>
      <c r="F163" s="25"/>
      <c r="G163" s="23"/>
      <c r="H163" s="19">
        <f>IF(A163="","","Q"&amp;(INT(MOD(MONTH(A163)-FYStart,12)/3)+1))</f>
      </c>
      <c r="I163" s="19">
        <f>IF(N(F163)=0,"",IF(F163&gt;=N(BigTicket),"★",""))</f>
      </c>
      <c r="J163" s="5">
        <f>IF(N(F163)=0,"",F163+ROW()/1000000)</f>
      </c>
    </row>
    <row r="164">
      <c r="A164" s="28"/>
      <c r="B164" s="23"/>
      <c r="C164" s="23"/>
      <c r="D164" s="23"/>
      <c r="E164" s="23"/>
      <c r="F164" s="25"/>
      <c r="G164" s="23"/>
      <c r="H164" s="19">
        <f>IF(A164="","","Q"&amp;(INT(MOD(MONTH(A164)-FYStart,12)/3)+1))</f>
      </c>
      <c r="I164" s="19">
        <f>IF(N(F164)=0,"",IF(F164&gt;=N(BigTicket),"★",""))</f>
      </c>
      <c r="J164" s="5">
        <f>IF(N(F164)=0,"",F164+ROW()/1000000)</f>
      </c>
    </row>
    <row r="165">
      <c r="A165" s="28"/>
      <c r="B165" s="23"/>
      <c r="C165" s="23"/>
      <c r="D165" s="23"/>
      <c r="E165" s="23"/>
      <c r="F165" s="25"/>
      <c r="G165" s="23"/>
      <c r="H165" s="19">
        <f>IF(A165="","","Q"&amp;(INT(MOD(MONTH(A165)-FYStart,12)/3)+1))</f>
      </c>
      <c r="I165" s="19">
        <f>IF(N(F165)=0,"",IF(F165&gt;=N(BigTicket),"★",""))</f>
      </c>
      <c r="J165" s="5">
        <f>IF(N(F165)=0,"",F165+ROW()/1000000)</f>
      </c>
    </row>
    <row r="166">
      <c r="A166" s="28"/>
      <c r="B166" s="23"/>
      <c r="C166" s="23"/>
      <c r="D166" s="23"/>
      <c r="E166" s="23"/>
      <c r="F166" s="25"/>
      <c r="G166" s="23"/>
      <c r="H166" s="19">
        <f>IF(A166="","","Q"&amp;(INT(MOD(MONTH(A166)-FYStart,12)/3)+1))</f>
      </c>
      <c r="I166" s="19">
        <f>IF(N(F166)=0,"",IF(F166&gt;=N(BigTicket),"★",""))</f>
      </c>
      <c r="J166" s="5">
        <f>IF(N(F166)=0,"",F166+ROW()/1000000)</f>
      </c>
    </row>
    <row r="167">
      <c r="A167" s="28"/>
      <c r="B167" s="23"/>
      <c r="C167" s="23"/>
      <c r="D167" s="23"/>
      <c r="E167" s="23"/>
      <c r="F167" s="25"/>
      <c r="G167" s="23"/>
      <c r="H167" s="19">
        <f>IF(A167="","","Q"&amp;(INT(MOD(MONTH(A167)-FYStart,12)/3)+1))</f>
      </c>
      <c r="I167" s="19">
        <f>IF(N(F167)=0,"",IF(F167&gt;=N(BigTicket),"★",""))</f>
      </c>
      <c r="J167" s="5">
        <f>IF(N(F167)=0,"",F167+ROW()/1000000)</f>
      </c>
    </row>
    <row r="168">
      <c r="A168" s="28"/>
      <c r="B168" s="23"/>
      <c r="C168" s="23"/>
      <c r="D168" s="23"/>
      <c r="E168" s="23"/>
      <c r="F168" s="25"/>
      <c r="G168" s="23"/>
      <c r="H168" s="19">
        <f>IF(A168="","","Q"&amp;(INT(MOD(MONTH(A168)-FYStart,12)/3)+1))</f>
      </c>
      <c r="I168" s="19">
        <f>IF(N(F168)=0,"",IF(F168&gt;=N(BigTicket),"★",""))</f>
      </c>
      <c r="J168" s="5">
        <f>IF(N(F168)=0,"",F168+ROW()/1000000)</f>
      </c>
    </row>
    <row r="169">
      <c r="A169" s="28"/>
      <c r="B169" s="23"/>
      <c r="C169" s="23"/>
      <c r="D169" s="23"/>
      <c r="E169" s="23"/>
      <c r="F169" s="25"/>
      <c r="G169" s="23"/>
      <c r="H169" s="19">
        <f>IF(A169="","","Q"&amp;(INT(MOD(MONTH(A169)-FYStart,12)/3)+1))</f>
      </c>
      <c r="I169" s="19">
        <f>IF(N(F169)=0,"",IF(F169&gt;=N(BigTicket),"★",""))</f>
      </c>
      <c r="J169" s="5">
        <f>IF(N(F169)=0,"",F169+ROW()/1000000)</f>
      </c>
    </row>
    <row r="170">
      <c r="A170" s="28"/>
      <c r="B170" s="23"/>
      <c r="C170" s="23"/>
      <c r="D170" s="23"/>
      <c r="E170" s="23"/>
      <c r="F170" s="25"/>
      <c r="G170" s="23"/>
      <c r="H170" s="19">
        <f>IF(A170="","","Q"&amp;(INT(MOD(MONTH(A170)-FYStart,12)/3)+1))</f>
      </c>
      <c r="I170" s="19">
        <f>IF(N(F170)=0,"",IF(F170&gt;=N(BigTicket),"★",""))</f>
      </c>
      <c r="J170" s="5">
        <f>IF(N(F170)=0,"",F170+ROW()/1000000)</f>
      </c>
    </row>
    <row r="171">
      <c r="A171" s="28"/>
      <c r="B171" s="23"/>
      <c r="C171" s="23"/>
      <c r="D171" s="23"/>
      <c r="E171" s="23"/>
      <c r="F171" s="25"/>
      <c r="G171" s="23"/>
      <c r="H171" s="19">
        <f>IF(A171="","","Q"&amp;(INT(MOD(MONTH(A171)-FYStart,12)/3)+1))</f>
      </c>
      <c r="I171" s="19">
        <f>IF(N(F171)=0,"",IF(F171&gt;=N(BigTicket),"★",""))</f>
      </c>
      <c r="J171" s="5">
        <f>IF(N(F171)=0,"",F171+ROW()/1000000)</f>
      </c>
    </row>
    <row r="172">
      <c r="A172" s="28"/>
      <c r="B172" s="23"/>
      <c r="C172" s="23"/>
      <c r="D172" s="23"/>
      <c r="E172" s="23"/>
      <c r="F172" s="25"/>
      <c r="G172" s="23"/>
      <c r="H172" s="19">
        <f>IF(A172="","","Q"&amp;(INT(MOD(MONTH(A172)-FYStart,12)/3)+1))</f>
      </c>
      <c r="I172" s="19">
        <f>IF(N(F172)=0,"",IF(F172&gt;=N(BigTicket),"★",""))</f>
      </c>
      <c r="J172" s="5">
        <f>IF(N(F172)=0,"",F172+ROW()/1000000)</f>
      </c>
    </row>
    <row r="173">
      <c r="A173" s="28"/>
      <c r="B173" s="23"/>
      <c r="C173" s="23"/>
      <c r="D173" s="23"/>
      <c r="E173" s="23"/>
      <c r="F173" s="25"/>
      <c r="G173" s="23"/>
      <c r="H173" s="19">
        <f>IF(A173="","","Q"&amp;(INT(MOD(MONTH(A173)-FYStart,12)/3)+1))</f>
      </c>
      <c r="I173" s="19">
        <f>IF(N(F173)=0,"",IF(F173&gt;=N(BigTicket),"★",""))</f>
      </c>
      <c r="J173" s="5">
        <f>IF(N(F173)=0,"",F173+ROW()/1000000)</f>
      </c>
    </row>
    <row r="174">
      <c r="A174" s="28"/>
      <c r="B174" s="23"/>
      <c r="C174" s="23"/>
      <c r="D174" s="23"/>
      <c r="E174" s="23"/>
      <c r="F174" s="25"/>
      <c r="G174" s="23"/>
      <c r="H174" s="19">
        <f>IF(A174="","","Q"&amp;(INT(MOD(MONTH(A174)-FYStart,12)/3)+1))</f>
      </c>
      <c r="I174" s="19">
        <f>IF(N(F174)=0,"",IF(F174&gt;=N(BigTicket),"★",""))</f>
      </c>
      <c r="J174" s="5">
        <f>IF(N(F174)=0,"",F174+ROW()/1000000)</f>
      </c>
    </row>
    <row r="175">
      <c r="A175" s="28"/>
      <c r="B175" s="23"/>
      <c r="C175" s="23"/>
      <c r="D175" s="23"/>
      <c r="E175" s="23"/>
      <c r="F175" s="25"/>
      <c r="G175" s="23"/>
      <c r="H175" s="19">
        <f>IF(A175="","","Q"&amp;(INT(MOD(MONTH(A175)-FYStart,12)/3)+1))</f>
      </c>
      <c r="I175" s="19">
        <f>IF(N(F175)=0,"",IF(F175&gt;=N(BigTicket),"★",""))</f>
      </c>
      <c r="J175" s="5">
        <f>IF(N(F175)=0,"",F175+ROW()/1000000)</f>
      </c>
    </row>
    <row r="176">
      <c r="A176" s="28"/>
      <c r="B176" s="23"/>
      <c r="C176" s="23"/>
      <c r="D176" s="23"/>
      <c r="E176" s="23"/>
      <c r="F176" s="25"/>
      <c r="G176" s="23"/>
      <c r="H176" s="19">
        <f>IF(A176="","","Q"&amp;(INT(MOD(MONTH(A176)-FYStart,12)/3)+1))</f>
      </c>
      <c r="I176" s="19">
        <f>IF(N(F176)=0,"",IF(F176&gt;=N(BigTicket),"★",""))</f>
      </c>
      <c r="J176" s="5">
        <f>IF(N(F176)=0,"",F176+ROW()/1000000)</f>
      </c>
    </row>
    <row r="177">
      <c r="A177" s="28"/>
      <c r="B177" s="23"/>
      <c r="C177" s="23"/>
      <c r="D177" s="23"/>
      <c r="E177" s="23"/>
      <c r="F177" s="25"/>
      <c r="G177" s="23"/>
      <c r="H177" s="19">
        <f>IF(A177="","","Q"&amp;(INT(MOD(MONTH(A177)-FYStart,12)/3)+1))</f>
      </c>
      <c r="I177" s="19">
        <f>IF(N(F177)=0,"",IF(F177&gt;=N(BigTicket),"★",""))</f>
      </c>
      <c r="J177" s="5">
        <f>IF(N(F177)=0,"",F177+ROW()/1000000)</f>
      </c>
    </row>
    <row r="178">
      <c r="A178" s="28"/>
      <c r="B178" s="23"/>
      <c r="C178" s="23"/>
      <c r="D178" s="23"/>
      <c r="E178" s="23"/>
      <c r="F178" s="25"/>
      <c r="G178" s="23"/>
      <c r="H178" s="19">
        <f>IF(A178="","","Q"&amp;(INT(MOD(MONTH(A178)-FYStart,12)/3)+1))</f>
      </c>
      <c r="I178" s="19">
        <f>IF(N(F178)=0,"",IF(F178&gt;=N(BigTicket),"★",""))</f>
      </c>
      <c r="J178" s="5">
        <f>IF(N(F178)=0,"",F178+ROW()/1000000)</f>
      </c>
    </row>
    <row r="179">
      <c r="A179" s="28"/>
      <c r="B179" s="23"/>
      <c r="C179" s="23"/>
      <c r="D179" s="23"/>
      <c r="E179" s="23"/>
      <c r="F179" s="25"/>
      <c r="G179" s="23"/>
      <c r="H179" s="19">
        <f>IF(A179="","","Q"&amp;(INT(MOD(MONTH(A179)-FYStart,12)/3)+1))</f>
      </c>
      <c r="I179" s="19">
        <f>IF(N(F179)=0,"",IF(F179&gt;=N(BigTicket),"★",""))</f>
      </c>
      <c r="J179" s="5">
        <f>IF(N(F179)=0,"",F179+ROW()/1000000)</f>
      </c>
    </row>
    <row r="180">
      <c r="A180" s="28"/>
      <c r="B180" s="23"/>
      <c r="C180" s="23"/>
      <c r="D180" s="23"/>
      <c r="E180" s="23"/>
      <c r="F180" s="25"/>
      <c r="G180" s="23"/>
      <c r="H180" s="19">
        <f>IF(A180="","","Q"&amp;(INT(MOD(MONTH(A180)-FYStart,12)/3)+1))</f>
      </c>
      <c r="I180" s="19">
        <f>IF(N(F180)=0,"",IF(F180&gt;=N(BigTicket),"★",""))</f>
      </c>
      <c r="J180" s="5">
        <f>IF(N(F180)=0,"",F180+ROW()/1000000)</f>
      </c>
    </row>
    <row r="181">
      <c r="A181" s="28"/>
      <c r="B181" s="23"/>
      <c r="C181" s="23"/>
      <c r="D181" s="23"/>
      <c r="E181" s="23"/>
      <c r="F181" s="25"/>
      <c r="G181" s="23"/>
      <c r="H181" s="19">
        <f>IF(A181="","","Q"&amp;(INT(MOD(MONTH(A181)-FYStart,12)/3)+1))</f>
      </c>
      <c r="I181" s="19">
        <f>IF(N(F181)=0,"",IF(F181&gt;=N(BigTicket),"★",""))</f>
      </c>
      <c r="J181" s="5">
        <f>IF(N(F181)=0,"",F181+ROW()/1000000)</f>
      </c>
    </row>
    <row r="182">
      <c r="A182" s="28"/>
      <c r="B182" s="23"/>
      <c r="C182" s="23"/>
      <c r="D182" s="23"/>
      <c r="E182" s="23"/>
      <c r="F182" s="25"/>
      <c r="G182" s="23"/>
      <c r="H182" s="19">
        <f>IF(A182="","","Q"&amp;(INT(MOD(MONTH(A182)-FYStart,12)/3)+1))</f>
      </c>
      <c r="I182" s="19">
        <f>IF(N(F182)=0,"",IF(F182&gt;=N(BigTicket),"★",""))</f>
      </c>
      <c r="J182" s="5">
        <f>IF(N(F182)=0,"",F182+ROW()/1000000)</f>
      </c>
    </row>
    <row r="183">
      <c r="A183" s="28"/>
      <c r="B183" s="23"/>
      <c r="C183" s="23"/>
      <c r="D183" s="23"/>
      <c r="E183" s="23"/>
      <c r="F183" s="25"/>
      <c r="G183" s="23"/>
      <c r="H183" s="19">
        <f>IF(A183="","","Q"&amp;(INT(MOD(MONTH(A183)-FYStart,12)/3)+1))</f>
      </c>
      <c r="I183" s="19">
        <f>IF(N(F183)=0,"",IF(F183&gt;=N(BigTicket),"★",""))</f>
      </c>
      <c r="J183" s="5">
        <f>IF(N(F183)=0,"",F183+ROW()/1000000)</f>
      </c>
    </row>
    <row r="184">
      <c r="A184" s="28"/>
      <c r="B184" s="23"/>
      <c r="C184" s="23"/>
      <c r="D184" s="23"/>
      <c r="E184" s="23"/>
      <c r="F184" s="25"/>
      <c r="G184" s="23"/>
      <c r="H184" s="19">
        <f>IF(A184="","","Q"&amp;(INT(MOD(MONTH(A184)-FYStart,12)/3)+1))</f>
      </c>
      <c r="I184" s="19">
        <f>IF(N(F184)=0,"",IF(F184&gt;=N(BigTicket),"★",""))</f>
      </c>
      <c r="J184" s="5">
        <f>IF(N(F184)=0,"",F184+ROW()/1000000)</f>
      </c>
    </row>
    <row r="185">
      <c r="A185" s="28"/>
      <c r="B185" s="23"/>
      <c r="C185" s="23"/>
      <c r="D185" s="23"/>
      <c r="E185" s="23"/>
      <c r="F185" s="25"/>
      <c r="G185" s="23"/>
      <c r="H185" s="19">
        <f>IF(A185="","","Q"&amp;(INT(MOD(MONTH(A185)-FYStart,12)/3)+1))</f>
      </c>
      <c r="I185" s="19">
        <f>IF(N(F185)=0,"",IF(F185&gt;=N(BigTicket),"★",""))</f>
      </c>
      <c r="J185" s="5">
        <f>IF(N(F185)=0,"",F185+ROW()/1000000)</f>
      </c>
    </row>
    <row r="186">
      <c r="A186" s="28"/>
      <c r="B186" s="23"/>
      <c r="C186" s="23"/>
      <c r="D186" s="23"/>
      <c r="E186" s="23"/>
      <c r="F186" s="25"/>
      <c r="G186" s="23"/>
      <c r="H186" s="19">
        <f>IF(A186="","","Q"&amp;(INT(MOD(MONTH(A186)-FYStart,12)/3)+1))</f>
      </c>
      <c r="I186" s="19">
        <f>IF(N(F186)=0,"",IF(F186&gt;=N(BigTicket),"★",""))</f>
      </c>
      <c r="J186" s="5">
        <f>IF(N(F186)=0,"",F186+ROW()/1000000)</f>
      </c>
    </row>
    <row r="187">
      <c r="A187" s="28"/>
      <c r="B187" s="23"/>
      <c r="C187" s="23"/>
      <c r="D187" s="23"/>
      <c r="E187" s="23"/>
      <c r="F187" s="25"/>
      <c r="G187" s="23"/>
      <c r="H187" s="19">
        <f>IF(A187="","","Q"&amp;(INT(MOD(MONTH(A187)-FYStart,12)/3)+1))</f>
      </c>
      <c r="I187" s="19">
        <f>IF(N(F187)=0,"",IF(F187&gt;=N(BigTicket),"★",""))</f>
      </c>
      <c r="J187" s="5">
        <f>IF(N(F187)=0,"",F187+ROW()/1000000)</f>
      </c>
    </row>
    <row r="188">
      <c r="A188" s="28"/>
      <c r="B188" s="23"/>
      <c r="C188" s="23"/>
      <c r="D188" s="23"/>
      <c r="E188" s="23"/>
      <c r="F188" s="25"/>
      <c r="G188" s="23"/>
      <c r="H188" s="19">
        <f>IF(A188="","","Q"&amp;(INT(MOD(MONTH(A188)-FYStart,12)/3)+1))</f>
      </c>
      <c r="I188" s="19">
        <f>IF(N(F188)=0,"",IF(F188&gt;=N(BigTicket),"★",""))</f>
      </c>
      <c r="J188" s="5">
        <f>IF(N(F188)=0,"",F188+ROW()/1000000)</f>
      </c>
    </row>
    <row r="189">
      <c r="A189" s="28"/>
      <c r="B189" s="23"/>
      <c r="C189" s="23"/>
      <c r="D189" s="23"/>
      <c r="E189" s="23"/>
      <c r="F189" s="25"/>
      <c r="G189" s="23"/>
      <c r="H189" s="19">
        <f>IF(A189="","","Q"&amp;(INT(MOD(MONTH(A189)-FYStart,12)/3)+1))</f>
      </c>
      <c r="I189" s="19">
        <f>IF(N(F189)=0,"",IF(F189&gt;=N(BigTicket),"★",""))</f>
      </c>
      <c r="J189" s="5">
        <f>IF(N(F189)=0,"",F189+ROW()/1000000)</f>
      </c>
    </row>
    <row r="190">
      <c r="A190" s="28"/>
      <c r="B190" s="23"/>
      <c r="C190" s="23"/>
      <c r="D190" s="23"/>
      <c r="E190" s="23"/>
      <c r="F190" s="25"/>
      <c r="G190" s="23"/>
      <c r="H190" s="19">
        <f>IF(A190="","","Q"&amp;(INT(MOD(MONTH(A190)-FYStart,12)/3)+1))</f>
      </c>
      <c r="I190" s="19">
        <f>IF(N(F190)=0,"",IF(F190&gt;=N(BigTicket),"★",""))</f>
      </c>
      <c r="J190" s="5">
        <f>IF(N(F190)=0,"",F190+ROW()/1000000)</f>
      </c>
    </row>
    <row r="191">
      <c r="A191" s="28"/>
      <c r="B191" s="23"/>
      <c r="C191" s="23"/>
      <c r="D191" s="23"/>
      <c r="E191" s="23"/>
      <c r="F191" s="25"/>
      <c r="G191" s="23"/>
      <c r="H191" s="19">
        <f>IF(A191="","","Q"&amp;(INT(MOD(MONTH(A191)-FYStart,12)/3)+1))</f>
      </c>
      <c r="I191" s="19">
        <f>IF(N(F191)=0,"",IF(F191&gt;=N(BigTicket),"★",""))</f>
      </c>
      <c r="J191" s="5">
        <f>IF(N(F191)=0,"",F191+ROW()/1000000)</f>
      </c>
    </row>
    <row r="192">
      <c r="A192" s="28"/>
      <c r="B192" s="23"/>
      <c r="C192" s="23"/>
      <c r="D192" s="23"/>
      <c r="E192" s="23"/>
      <c r="F192" s="25"/>
      <c r="G192" s="23"/>
      <c r="H192" s="19">
        <f>IF(A192="","","Q"&amp;(INT(MOD(MONTH(A192)-FYStart,12)/3)+1))</f>
      </c>
      <c r="I192" s="19">
        <f>IF(N(F192)=0,"",IF(F192&gt;=N(BigTicket),"★",""))</f>
      </c>
      <c r="J192" s="5">
        <f>IF(N(F192)=0,"",F192+ROW()/1000000)</f>
      </c>
    </row>
    <row r="193">
      <c r="A193" s="28"/>
      <c r="B193" s="23"/>
      <c r="C193" s="23"/>
      <c r="D193" s="23"/>
      <c r="E193" s="23"/>
      <c r="F193" s="25"/>
      <c r="G193" s="23"/>
      <c r="H193" s="19">
        <f>IF(A193="","","Q"&amp;(INT(MOD(MONTH(A193)-FYStart,12)/3)+1))</f>
      </c>
      <c r="I193" s="19">
        <f>IF(N(F193)=0,"",IF(F193&gt;=N(BigTicket),"★",""))</f>
      </c>
      <c r="J193" s="5">
        <f>IF(N(F193)=0,"",F193+ROW()/1000000)</f>
      </c>
    </row>
    <row r="194">
      <c r="A194" s="28"/>
      <c r="B194" s="23"/>
      <c r="C194" s="23"/>
      <c r="D194" s="23"/>
      <c r="E194" s="23"/>
      <c r="F194" s="25"/>
      <c r="G194" s="23"/>
      <c r="H194" s="19">
        <f>IF(A194="","","Q"&amp;(INT(MOD(MONTH(A194)-FYStart,12)/3)+1))</f>
      </c>
      <c r="I194" s="19">
        <f>IF(N(F194)=0,"",IF(F194&gt;=N(BigTicket),"★",""))</f>
      </c>
      <c r="J194" s="5">
        <f>IF(N(F194)=0,"",F194+ROW()/1000000)</f>
      </c>
    </row>
    <row r="195">
      <c r="A195" s="28"/>
      <c r="B195" s="23"/>
      <c r="C195" s="23"/>
      <c r="D195" s="23"/>
      <c r="E195" s="23"/>
      <c r="F195" s="25"/>
      <c r="G195" s="23"/>
      <c r="H195" s="19">
        <f>IF(A195="","","Q"&amp;(INT(MOD(MONTH(A195)-FYStart,12)/3)+1))</f>
      </c>
      <c r="I195" s="19">
        <f>IF(N(F195)=0,"",IF(F195&gt;=N(BigTicket),"★",""))</f>
      </c>
      <c r="J195" s="5">
        <f>IF(N(F195)=0,"",F195+ROW()/1000000)</f>
      </c>
    </row>
    <row r="196">
      <c r="A196" s="28"/>
      <c r="B196" s="23"/>
      <c r="C196" s="23"/>
      <c r="D196" s="23"/>
      <c r="E196" s="23"/>
      <c r="F196" s="25"/>
      <c r="G196" s="23"/>
      <c r="H196" s="19">
        <f>IF(A196="","","Q"&amp;(INT(MOD(MONTH(A196)-FYStart,12)/3)+1))</f>
      </c>
      <c r="I196" s="19">
        <f>IF(N(F196)=0,"",IF(F196&gt;=N(BigTicket),"★",""))</f>
      </c>
      <c r="J196" s="5">
        <f>IF(N(F196)=0,"",F196+ROW()/1000000)</f>
      </c>
    </row>
    <row r="197">
      <c r="A197" s="28"/>
      <c r="B197" s="23"/>
      <c r="C197" s="23"/>
      <c r="D197" s="23"/>
      <c r="E197" s="23"/>
      <c r="F197" s="25"/>
      <c r="G197" s="23"/>
      <c r="H197" s="19">
        <f>IF(A197="","","Q"&amp;(INT(MOD(MONTH(A197)-FYStart,12)/3)+1))</f>
      </c>
      <c r="I197" s="19">
        <f>IF(N(F197)=0,"",IF(F197&gt;=N(BigTicket),"★",""))</f>
      </c>
      <c r="J197" s="5">
        <f>IF(N(F197)=0,"",F197+ROW()/1000000)</f>
      </c>
    </row>
    <row r="198">
      <c r="A198" s="28"/>
      <c r="B198" s="23"/>
      <c r="C198" s="23"/>
      <c r="D198" s="23"/>
      <c r="E198" s="23"/>
      <c r="F198" s="25"/>
      <c r="G198" s="23"/>
      <c r="H198" s="19">
        <f>IF(A198="","","Q"&amp;(INT(MOD(MONTH(A198)-FYStart,12)/3)+1))</f>
      </c>
      <c r="I198" s="19">
        <f>IF(N(F198)=0,"",IF(F198&gt;=N(BigTicket),"★",""))</f>
      </c>
      <c r="J198" s="5">
        <f>IF(N(F198)=0,"",F198+ROW()/1000000)</f>
      </c>
    </row>
    <row r="199">
      <c r="A199" s="28"/>
      <c r="B199" s="23"/>
      <c r="C199" s="23"/>
      <c r="D199" s="23"/>
      <c r="E199" s="23"/>
      <c r="F199" s="25"/>
      <c r="G199" s="23"/>
      <c r="H199" s="19">
        <f>IF(A199="","","Q"&amp;(INT(MOD(MONTH(A199)-FYStart,12)/3)+1))</f>
      </c>
      <c r="I199" s="19">
        <f>IF(N(F199)=0,"",IF(F199&gt;=N(BigTicket),"★",""))</f>
      </c>
      <c r="J199" s="5">
        <f>IF(N(F199)=0,"",F199+ROW()/1000000)</f>
      </c>
    </row>
    <row r="200">
      <c r="A200" s="28"/>
      <c r="B200" s="23"/>
      <c r="C200" s="23"/>
      <c r="D200" s="23"/>
      <c r="E200" s="23"/>
      <c r="F200" s="25"/>
      <c r="G200" s="23"/>
      <c r="H200" s="19">
        <f>IF(A200="","","Q"&amp;(INT(MOD(MONTH(A200)-FYStart,12)/3)+1))</f>
      </c>
      <c r="I200" s="19">
        <f>IF(N(F200)=0,"",IF(F200&gt;=N(BigTicket),"★",""))</f>
      </c>
      <c r="J200" s="5">
        <f>IF(N(F200)=0,"",F200+ROW()/1000000)</f>
      </c>
    </row>
    <row r="201">
      <c r="A201" s="28"/>
      <c r="B201" s="23"/>
      <c r="C201" s="23"/>
      <c r="D201" s="23"/>
      <c r="E201" s="23"/>
      <c r="F201" s="25"/>
      <c r="G201" s="23"/>
      <c r="H201" s="19">
        <f>IF(A201="","","Q"&amp;(INT(MOD(MONTH(A201)-FYStart,12)/3)+1))</f>
      </c>
      <c r="I201" s="19">
        <f>IF(N(F201)=0,"",IF(F201&gt;=N(BigTicket),"★",""))</f>
      </c>
      <c r="J201" s="5">
        <f>IF(N(F201)=0,"",F201+ROW()/1000000)</f>
      </c>
    </row>
    <row r="202">
      <c r="A202" s="28"/>
      <c r="B202" s="23"/>
      <c r="C202" s="23"/>
      <c r="D202" s="23"/>
      <c r="E202" s="23"/>
      <c r="F202" s="25"/>
      <c r="G202" s="23"/>
      <c r="H202" s="19">
        <f>IF(A202="","","Q"&amp;(INT(MOD(MONTH(A202)-FYStart,12)/3)+1))</f>
      </c>
      <c r="I202" s="19">
        <f>IF(N(F202)=0,"",IF(F202&gt;=N(BigTicket),"★",""))</f>
      </c>
      <c r="J202" s="5">
        <f>IF(N(F202)=0,"",F202+ROW()/1000000)</f>
      </c>
    </row>
    <row r="203">
      <c r="A203" s="28"/>
      <c r="B203" s="23"/>
      <c r="C203" s="23"/>
      <c r="D203" s="23"/>
      <c r="E203" s="23"/>
      <c r="F203" s="25"/>
      <c r="G203" s="23"/>
      <c r="H203" s="19">
        <f>IF(A203="","","Q"&amp;(INT(MOD(MONTH(A203)-FYStart,12)/3)+1))</f>
      </c>
      <c r="I203" s="19">
        <f>IF(N(F203)=0,"",IF(F203&gt;=N(BigTicket),"★",""))</f>
      </c>
      <c r="J203" s="5">
        <f>IF(N(F203)=0,"",F203+ROW()/1000000)</f>
      </c>
    </row>
    <row r="204">
      <c r="A204" s="28"/>
      <c r="B204" s="23"/>
      <c r="C204" s="23"/>
      <c r="D204" s="23"/>
      <c r="E204" s="23"/>
      <c r="F204" s="25"/>
      <c r="G204" s="23"/>
      <c r="H204" s="19">
        <f>IF(A204="","","Q"&amp;(INT(MOD(MONTH(A204)-FYStart,12)/3)+1))</f>
      </c>
      <c r="I204" s="19">
        <f>IF(N(F204)=0,"",IF(F204&gt;=N(BigTicket),"★",""))</f>
      </c>
      <c r="J204" s="5">
        <f>IF(N(F204)=0,"",F204+ROW()/1000000)</f>
      </c>
    </row>
    <row r="205">
      <c r="A205" s="28"/>
      <c r="B205" s="23"/>
      <c r="C205" s="23"/>
      <c r="D205" s="23"/>
      <c r="E205" s="23"/>
      <c r="F205" s="25"/>
      <c r="G205" s="23"/>
      <c r="H205" s="19">
        <f>IF(A205="","","Q"&amp;(INT(MOD(MONTH(A205)-FYStart,12)/3)+1))</f>
      </c>
      <c r="I205" s="19">
        <f>IF(N(F205)=0,"",IF(F205&gt;=N(BigTicket),"★",""))</f>
      </c>
      <c r="J205" s="5">
        <f>IF(N(F205)=0,"",F205+ROW()/1000000)</f>
      </c>
    </row>
    <row r="206">
      <c r="A206" s="28"/>
      <c r="B206" s="23"/>
      <c r="C206" s="23"/>
      <c r="D206" s="23"/>
      <c r="E206" s="23"/>
      <c r="F206" s="25"/>
      <c r="G206" s="23"/>
      <c r="H206" s="19">
        <f>IF(A206="","","Q"&amp;(INT(MOD(MONTH(A206)-FYStart,12)/3)+1))</f>
      </c>
      <c r="I206" s="19">
        <f>IF(N(F206)=0,"",IF(F206&gt;=N(BigTicket),"★",""))</f>
      </c>
      <c r="J206" s="5">
        <f>IF(N(F206)=0,"",F206+ROW()/1000000)</f>
      </c>
    </row>
    <row r="207">
      <c r="A207" s="28"/>
      <c r="B207" s="23"/>
      <c r="C207" s="23"/>
      <c r="D207" s="23"/>
      <c r="E207" s="23"/>
      <c r="F207" s="25"/>
      <c r="G207" s="23"/>
      <c r="H207" s="19">
        <f>IF(A207="","","Q"&amp;(INT(MOD(MONTH(A207)-FYStart,12)/3)+1))</f>
      </c>
      <c r="I207" s="19">
        <f>IF(N(F207)=0,"",IF(F207&gt;=N(BigTicket),"★",""))</f>
      </c>
      <c r="J207" s="5">
        <f>IF(N(F207)=0,"",F207+ROW()/1000000)</f>
      </c>
    </row>
    <row r="208">
      <c r="A208" s="28"/>
      <c r="B208" s="23"/>
      <c r="C208" s="23"/>
      <c r="D208" s="23"/>
      <c r="E208" s="23"/>
      <c r="F208" s="25"/>
      <c r="G208" s="23"/>
      <c r="H208" s="19">
        <f>IF(A208="","","Q"&amp;(INT(MOD(MONTH(A208)-FYStart,12)/3)+1))</f>
      </c>
      <c r="I208" s="19">
        <f>IF(N(F208)=0,"",IF(F208&gt;=N(BigTicket),"★",""))</f>
      </c>
      <c r="J208" s="5">
        <f>IF(N(F208)=0,"",F208+ROW()/1000000)</f>
      </c>
    </row>
    <row r="209">
      <c r="A209" s="28"/>
      <c r="B209" s="23"/>
      <c r="C209" s="23"/>
      <c r="D209" s="23"/>
      <c r="E209" s="23"/>
      <c r="F209" s="25"/>
      <c r="G209" s="23"/>
      <c r="H209" s="19">
        <f>IF(A209="","","Q"&amp;(INT(MOD(MONTH(A209)-FYStart,12)/3)+1))</f>
      </c>
      <c r="I209" s="19">
        <f>IF(N(F209)=0,"",IF(F209&gt;=N(BigTicket),"★",""))</f>
      </c>
      <c r="J209" s="5">
        <f>IF(N(F209)=0,"",F209+ROW()/1000000)</f>
      </c>
    </row>
    <row r="210">
      <c r="A210" s="28"/>
      <c r="B210" s="23"/>
      <c r="C210" s="23"/>
      <c r="D210" s="23"/>
      <c r="E210" s="23"/>
      <c r="F210" s="25"/>
      <c r="G210" s="23"/>
      <c r="H210" s="19">
        <f>IF(A210="","","Q"&amp;(INT(MOD(MONTH(A210)-FYStart,12)/3)+1))</f>
      </c>
      <c r="I210" s="19">
        <f>IF(N(F210)=0,"",IF(F210&gt;=N(BigTicket),"★",""))</f>
      </c>
      <c r="J210" s="5">
        <f>IF(N(F210)=0,"",F210+ROW()/1000000)</f>
      </c>
    </row>
    <row r="211">
      <c r="A211" s="28"/>
      <c r="B211" s="23"/>
      <c r="C211" s="23"/>
      <c r="D211" s="23"/>
      <c r="E211" s="23"/>
      <c r="F211" s="25"/>
      <c r="G211" s="23"/>
      <c r="H211" s="19">
        <f>IF(A211="","","Q"&amp;(INT(MOD(MONTH(A211)-FYStart,12)/3)+1))</f>
      </c>
      <c r="I211" s="19">
        <f>IF(N(F211)=0,"",IF(F211&gt;=N(BigTicket),"★",""))</f>
      </c>
      <c r="J211" s="5">
        <f>IF(N(F211)=0,"",F211+ROW()/1000000)</f>
      </c>
    </row>
    <row r="212">
      <c r="A212" s="28"/>
      <c r="B212" s="23"/>
      <c r="C212" s="23"/>
      <c r="D212" s="23"/>
      <c r="E212" s="23"/>
      <c r="F212" s="25"/>
      <c r="G212" s="23"/>
      <c r="H212" s="19">
        <f>IF(A212="","","Q"&amp;(INT(MOD(MONTH(A212)-FYStart,12)/3)+1))</f>
      </c>
      <c r="I212" s="19">
        <f>IF(N(F212)=0,"",IF(F212&gt;=N(BigTicket),"★",""))</f>
      </c>
      <c r="J212" s="5">
        <f>IF(N(F212)=0,"",F212+ROW()/1000000)</f>
      </c>
    </row>
    <row r="213">
      <c r="A213" s="28"/>
      <c r="B213" s="23"/>
      <c r="C213" s="23"/>
      <c r="D213" s="23"/>
      <c r="E213" s="23"/>
      <c r="F213" s="25"/>
      <c r="G213" s="23"/>
      <c r="H213" s="19">
        <f>IF(A213="","","Q"&amp;(INT(MOD(MONTH(A213)-FYStart,12)/3)+1))</f>
      </c>
      <c r="I213" s="19">
        <f>IF(N(F213)=0,"",IF(F213&gt;=N(BigTicket),"★",""))</f>
      </c>
      <c r="J213" s="5">
        <f>IF(N(F213)=0,"",F213+ROW()/1000000)</f>
      </c>
    </row>
    <row r="214">
      <c r="A214" s="28"/>
      <c r="B214" s="23"/>
      <c r="C214" s="23"/>
      <c r="D214" s="23"/>
      <c r="E214" s="23"/>
      <c r="F214" s="25"/>
      <c r="G214" s="23"/>
      <c r="H214" s="19">
        <f>IF(A214="","","Q"&amp;(INT(MOD(MONTH(A214)-FYStart,12)/3)+1))</f>
      </c>
      <c r="I214" s="19">
        <f>IF(N(F214)=0,"",IF(F214&gt;=N(BigTicket),"★",""))</f>
      </c>
      <c r="J214" s="5">
        <f>IF(N(F214)=0,"",F214+ROW()/1000000)</f>
      </c>
    </row>
    <row r="215">
      <c r="A215" s="28"/>
      <c r="B215" s="23"/>
      <c r="C215" s="23"/>
      <c r="D215" s="23"/>
      <c r="E215" s="23"/>
      <c r="F215" s="25"/>
      <c r="G215" s="23"/>
      <c r="H215" s="19">
        <f>IF(A215="","","Q"&amp;(INT(MOD(MONTH(A215)-FYStart,12)/3)+1))</f>
      </c>
      <c r="I215" s="19">
        <f>IF(N(F215)=0,"",IF(F215&gt;=N(BigTicket),"★",""))</f>
      </c>
      <c r="J215" s="5">
        <f>IF(N(F215)=0,"",F215+ROW()/1000000)</f>
      </c>
    </row>
    <row r="216">
      <c r="A216" s="28"/>
      <c r="B216" s="23"/>
      <c r="C216" s="23"/>
      <c r="D216" s="23"/>
      <c r="E216" s="23"/>
      <c r="F216" s="25"/>
      <c r="G216" s="23"/>
      <c r="H216" s="19">
        <f>IF(A216="","","Q"&amp;(INT(MOD(MONTH(A216)-FYStart,12)/3)+1))</f>
      </c>
      <c r="I216" s="19">
        <f>IF(N(F216)=0,"",IF(F216&gt;=N(BigTicket),"★",""))</f>
      </c>
      <c r="J216" s="5">
        <f>IF(N(F216)=0,"",F216+ROW()/1000000)</f>
      </c>
    </row>
    <row r="217">
      <c r="A217" s="28"/>
      <c r="B217" s="23"/>
      <c r="C217" s="23"/>
      <c r="D217" s="23"/>
      <c r="E217" s="23"/>
      <c r="F217" s="25"/>
      <c r="G217" s="23"/>
      <c r="H217" s="19">
        <f>IF(A217="","","Q"&amp;(INT(MOD(MONTH(A217)-FYStart,12)/3)+1))</f>
      </c>
      <c r="I217" s="19">
        <f>IF(N(F217)=0,"",IF(F217&gt;=N(BigTicket),"★",""))</f>
      </c>
      <c r="J217" s="5">
        <f>IF(N(F217)=0,"",F217+ROW()/1000000)</f>
      </c>
    </row>
    <row r="218">
      <c r="A218" s="28"/>
      <c r="B218" s="23"/>
      <c r="C218" s="23"/>
      <c r="D218" s="23"/>
      <c r="E218" s="23"/>
      <c r="F218" s="25"/>
      <c r="G218" s="23"/>
      <c r="H218" s="19">
        <f>IF(A218="","","Q"&amp;(INT(MOD(MONTH(A218)-FYStart,12)/3)+1))</f>
      </c>
      <c r="I218" s="19">
        <f>IF(N(F218)=0,"",IF(F218&gt;=N(BigTicket),"★",""))</f>
      </c>
      <c r="J218" s="5">
        <f>IF(N(F218)=0,"",F218+ROW()/1000000)</f>
      </c>
    </row>
    <row r="219">
      <c r="A219" s="28"/>
      <c r="B219" s="23"/>
      <c r="C219" s="23"/>
      <c r="D219" s="23"/>
      <c r="E219" s="23"/>
      <c r="F219" s="25"/>
      <c r="G219" s="23"/>
      <c r="H219" s="19">
        <f>IF(A219="","","Q"&amp;(INT(MOD(MONTH(A219)-FYStart,12)/3)+1))</f>
      </c>
      <c r="I219" s="19">
        <f>IF(N(F219)=0,"",IF(F219&gt;=N(BigTicket),"★",""))</f>
      </c>
      <c r="J219" s="5">
        <f>IF(N(F219)=0,"",F219+ROW()/1000000)</f>
      </c>
    </row>
    <row r="220">
      <c r="A220" s="28"/>
      <c r="B220" s="23"/>
      <c r="C220" s="23"/>
      <c r="D220" s="23"/>
      <c r="E220" s="23"/>
      <c r="F220" s="25"/>
      <c r="G220" s="23"/>
      <c r="H220" s="19">
        <f>IF(A220="","","Q"&amp;(INT(MOD(MONTH(A220)-FYStart,12)/3)+1))</f>
      </c>
      <c r="I220" s="19">
        <f>IF(N(F220)=0,"",IF(F220&gt;=N(BigTicket),"★",""))</f>
      </c>
      <c r="J220" s="5">
        <f>IF(N(F220)=0,"",F220+ROW()/1000000)</f>
      </c>
    </row>
    <row r="221">
      <c r="A221" s="28"/>
      <c r="B221" s="23"/>
      <c r="C221" s="23"/>
      <c r="D221" s="23"/>
      <c r="E221" s="23"/>
      <c r="F221" s="25"/>
      <c r="G221" s="23"/>
      <c r="H221" s="19">
        <f>IF(A221="","","Q"&amp;(INT(MOD(MONTH(A221)-FYStart,12)/3)+1))</f>
      </c>
      <c r="I221" s="19">
        <f>IF(N(F221)=0,"",IF(F221&gt;=N(BigTicket),"★",""))</f>
      </c>
      <c r="J221" s="5">
        <f>IF(N(F221)=0,"",F221+ROW()/1000000)</f>
      </c>
    </row>
    <row r="222">
      <c r="A222" s="28"/>
      <c r="B222" s="23"/>
      <c r="C222" s="23"/>
      <c r="D222" s="23"/>
      <c r="E222" s="23"/>
      <c r="F222" s="25"/>
      <c r="G222" s="23"/>
      <c r="H222" s="19">
        <f>IF(A222="","","Q"&amp;(INT(MOD(MONTH(A222)-FYStart,12)/3)+1))</f>
      </c>
      <c r="I222" s="19">
        <f>IF(N(F222)=0,"",IF(F222&gt;=N(BigTicket),"★",""))</f>
      </c>
      <c r="J222" s="5">
        <f>IF(N(F222)=0,"",F222+ROW()/1000000)</f>
      </c>
    </row>
    <row r="223">
      <c r="A223" s="28"/>
      <c r="B223" s="23"/>
      <c r="C223" s="23"/>
      <c r="D223" s="23"/>
      <c r="E223" s="23"/>
      <c r="F223" s="25"/>
      <c r="G223" s="23"/>
      <c r="H223" s="19">
        <f>IF(A223="","","Q"&amp;(INT(MOD(MONTH(A223)-FYStart,12)/3)+1))</f>
      </c>
      <c r="I223" s="19">
        <f>IF(N(F223)=0,"",IF(F223&gt;=N(BigTicket),"★",""))</f>
      </c>
      <c r="J223" s="5">
        <f>IF(N(F223)=0,"",F223+ROW()/1000000)</f>
      </c>
    </row>
    <row r="224">
      <c r="A224" s="28"/>
      <c r="B224" s="23"/>
      <c r="C224" s="23"/>
      <c r="D224" s="23"/>
      <c r="E224" s="23"/>
      <c r="F224" s="25"/>
      <c r="G224" s="23"/>
      <c r="H224" s="19">
        <f>IF(A224="","","Q"&amp;(INT(MOD(MONTH(A224)-FYStart,12)/3)+1))</f>
      </c>
      <c r="I224" s="19">
        <f>IF(N(F224)=0,"",IF(F224&gt;=N(BigTicket),"★",""))</f>
      </c>
      <c r="J224" s="5">
        <f>IF(N(F224)=0,"",F224+ROW()/1000000)</f>
      </c>
    </row>
    <row r="225">
      <c r="A225" s="28"/>
      <c r="B225" s="23"/>
      <c r="C225" s="23"/>
      <c r="D225" s="23"/>
      <c r="E225" s="23"/>
      <c r="F225" s="25"/>
      <c r="G225" s="23"/>
      <c r="H225" s="19">
        <f>IF(A225="","","Q"&amp;(INT(MOD(MONTH(A225)-FYStart,12)/3)+1))</f>
      </c>
      <c r="I225" s="19">
        <f>IF(N(F225)=0,"",IF(F225&gt;=N(BigTicket),"★",""))</f>
      </c>
      <c r="J225" s="5">
        <f>IF(N(F225)=0,"",F225+ROW()/1000000)</f>
      </c>
    </row>
    <row r="226">
      <c r="A226" s="28"/>
      <c r="B226" s="23"/>
      <c r="C226" s="23"/>
      <c r="D226" s="23"/>
      <c r="E226" s="23"/>
      <c r="F226" s="25"/>
      <c r="G226" s="23"/>
      <c r="H226" s="19">
        <f>IF(A226="","","Q"&amp;(INT(MOD(MONTH(A226)-FYStart,12)/3)+1))</f>
      </c>
      <c r="I226" s="19">
        <f>IF(N(F226)=0,"",IF(F226&gt;=N(BigTicket),"★",""))</f>
      </c>
      <c r="J226" s="5">
        <f>IF(N(F226)=0,"",F226+ROW()/1000000)</f>
      </c>
    </row>
    <row r="227">
      <c r="A227" s="28"/>
      <c r="B227" s="23"/>
      <c r="C227" s="23"/>
      <c r="D227" s="23"/>
      <c r="E227" s="23"/>
      <c r="F227" s="25"/>
      <c r="G227" s="23"/>
      <c r="H227" s="19">
        <f>IF(A227="","","Q"&amp;(INT(MOD(MONTH(A227)-FYStart,12)/3)+1))</f>
      </c>
      <c r="I227" s="19">
        <f>IF(N(F227)=0,"",IF(F227&gt;=N(BigTicket),"★",""))</f>
      </c>
      <c r="J227" s="5">
        <f>IF(N(F227)=0,"",F227+ROW()/1000000)</f>
      </c>
    </row>
    <row r="228">
      <c r="A228" s="28"/>
      <c r="B228" s="23"/>
      <c r="C228" s="23"/>
      <c r="D228" s="23"/>
      <c r="E228" s="23"/>
      <c r="F228" s="25"/>
      <c r="G228" s="23"/>
      <c r="H228" s="19">
        <f>IF(A228="","","Q"&amp;(INT(MOD(MONTH(A228)-FYStart,12)/3)+1))</f>
      </c>
      <c r="I228" s="19">
        <f>IF(N(F228)=0,"",IF(F228&gt;=N(BigTicket),"★",""))</f>
      </c>
      <c r="J228" s="5">
        <f>IF(N(F228)=0,"",F228+ROW()/1000000)</f>
      </c>
    </row>
    <row r="229">
      <c r="A229" s="28"/>
      <c r="B229" s="23"/>
      <c r="C229" s="23"/>
      <c r="D229" s="23"/>
      <c r="E229" s="23"/>
      <c r="F229" s="25"/>
      <c r="G229" s="23"/>
      <c r="H229" s="19">
        <f>IF(A229="","","Q"&amp;(INT(MOD(MONTH(A229)-FYStart,12)/3)+1))</f>
      </c>
      <c r="I229" s="19">
        <f>IF(N(F229)=0,"",IF(F229&gt;=N(BigTicket),"★",""))</f>
      </c>
      <c r="J229" s="5">
        <f>IF(N(F229)=0,"",F229+ROW()/1000000)</f>
      </c>
    </row>
    <row r="230">
      <c r="A230" s="28"/>
      <c r="B230" s="23"/>
      <c r="C230" s="23"/>
      <c r="D230" s="23"/>
      <c r="E230" s="23"/>
      <c r="F230" s="25"/>
      <c r="G230" s="23"/>
      <c r="H230" s="19">
        <f>IF(A230="","","Q"&amp;(INT(MOD(MONTH(A230)-FYStart,12)/3)+1))</f>
      </c>
      <c r="I230" s="19">
        <f>IF(N(F230)=0,"",IF(F230&gt;=N(BigTicket),"★",""))</f>
      </c>
      <c r="J230" s="5">
        <f>IF(N(F230)=0,"",F230+ROW()/1000000)</f>
      </c>
    </row>
    <row r="231">
      <c r="A231" s="28"/>
      <c r="B231" s="23"/>
      <c r="C231" s="23"/>
      <c r="D231" s="23"/>
      <c r="E231" s="23"/>
      <c r="F231" s="25"/>
      <c r="G231" s="23"/>
      <c r="H231" s="19">
        <f>IF(A231="","","Q"&amp;(INT(MOD(MONTH(A231)-FYStart,12)/3)+1))</f>
      </c>
      <c r="I231" s="19">
        <f>IF(N(F231)=0,"",IF(F231&gt;=N(BigTicket),"★",""))</f>
      </c>
      <c r="J231" s="5">
        <f>IF(N(F231)=0,"",F231+ROW()/1000000)</f>
      </c>
    </row>
    <row r="232">
      <c r="A232" s="28"/>
      <c r="B232" s="23"/>
      <c r="C232" s="23"/>
      <c r="D232" s="23"/>
      <c r="E232" s="23"/>
      <c r="F232" s="25"/>
      <c r="G232" s="23"/>
      <c r="H232" s="19">
        <f>IF(A232="","","Q"&amp;(INT(MOD(MONTH(A232)-FYStart,12)/3)+1))</f>
      </c>
      <c r="I232" s="19">
        <f>IF(N(F232)=0,"",IF(F232&gt;=N(BigTicket),"★",""))</f>
      </c>
      <c r="J232" s="5">
        <f>IF(N(F232)=0,"",F232+ROW()/1000000)</f>
      </c>
    </row>
    <row r="233">
      <c r="A233" s="28"/>
      <c r="B233" s="23"/>
      <c r="C233" s="23"/>
      <c r="D233" s="23"/>
      <c r="E233" s="23"/>
      <c r="F233" s="25"/>
      <c r="G233" s="23"/>
      <c r="H233" s="19">
        <f>IF(A233="","","Q"&amp;(INT(MOD(MONTH(A233)-FYStart,12)/3)+1))</f>
      </c>
      <c r="I233" s="19">
        <f>IF(N(F233)=0,"",IF(F233&gt;=N(BigTicket),"★",""))</f>
      </c>
      <c r="J233" s="5">
        <f>IF(N(F233)=0,"",F233+ROW()/1000000)</f>
      </c>
    </row>
    <row r="234">
      <c r="A234" s="28"/>
      <c r="B234" s="23"/>
      <c r="C234" s="23"/>
      <c r="D234" s="23"/>
      <c r="E234" s="23"/>
      <c r="F234" s="25"/>
      <c r="G234" s="23"/>
      <c r="H234" s="19">
        <f>IF(A234="","","Q"&amp;(INT(MOD(MONTH(A234)-FYStart,12)/3)+1))</f>
      </c>
      <c r="I234" s="19">
        <f>IF(N(F234)=0,"",IF(F234&gt;=N(BigTicket),"★",""))</f>
      </c>
      <c r="J234" s="5">
        <f>IF(N(F234)=0,"",F234+ROW()/1000000)</f>
      </c>
    </row>
    <row r="235">
      <c r="A235" s="28"/>
      <c r="B235" s="23"/>
      <c r="C235" s="23"/>
      <c r="D235" s="23"/>
      <c r="E235" s="23"/>
      <c r="F235" s="25"/>
      <c r="G235" s="23"/>
      <c r="H235" s="19">
        <f>IF(A235="","","Q"&amp;(INT(MOD(MONTH(A235)-FYStart,12)/3)+1))</f>
      </c>
      <c r="I235" s="19">
        <f>IF(N(F235)=0,"",IF(F235&gt;=N(BigTicket),"★",""))</f>
      </c>
      <c r="J235" s="5">
        <f>IF(N(F235)=0,"",F235+ROW()/1000000)</f>
      </c>
    </row>
    <row r="236">
      <c r="A236" s="28"/>
      <c r="B236" s="23"/>
      <c r="C236" s="23"/>
      <c r="D236" s="23"/>
      <c r="E236" s="23"/>
      <c r="F236" s="25"/>
      <c r="G236" s="23"/>
      <c r="H236" s="19">
        <f>IF(A236="","","Q"&amp;(INT(MOD(MONTH(A236)-FYStart,12)/3)+1))</f>
      </c>
      <c r="I236" s="19">
        <f>IF(N(F236)=0,"",IF(F236&gt;=N(BigTicket),"★",""))</f>
      </c>
      <c r="J236" s="5">
        <f>IF(N(F236)=0,"",F236+ROW()/1000000)</f>
      </c>
    </row>
    <row r="237">
      <c r="A237" s="28"/>
      <c r="B237" s="23"/>
      <c r="C237" s="23"/>
      <c r="D237" s="23"/>
      <c r="E237" s="23"/>
      <c r="F237" s="25"/>
      <c r="G237" s="23"/>
      <c r="H237" s="19">
        <f>IF(A237="","","Q"&amp;(INT(MOD(MONTH(A237)-FYStart,12)/3)+1))</f>
      </c>
      <c r="I237" s="19">
        <f>IF(N(F237)=0,"",IF(F237&gt;=N(BigTicket),"★",""))</f>
      </c>
      <c r="J237" s="5">
        <f>IF(N(F237)=0,"",F237+ROW()/1000000)</f>
      </c>
    </row>
    <row r="238">
      <c r="A238" s="28"/>
      <c r="B238" s="23"/>
      <c r="C238" s="23"/>
      <c r="D238" s="23"/>
      <c r="E238" s="23"/>
      <c r="F238" s="25"/>
      <c r="G238" s="23"/>
      <c r="H238" s="19">
        <f>IF(A238="","","Q"&amp;(INT(MOD(MONTH(A238)-FYStart,12)/3)+1))</f>
      </c>
      <c r="I238" s="19">
        <f>IF(N(F238)=0,"",IF(F238&gt;=N(BigTicket),"★",""))</f>
      </c>
      <c r="J238" s="5">
        <f>IF(N(F238)=0,"",F238+ROW()/1000000)</f>
      </c>
    </row>
    <row r="239">
      <c r="A239" s="28"/>
      <c r="B239" s="23"/>
      <c r="C239" s="23"/>
      <c r="D239" s="23"/>
      <c r="E239" s="23"/>
      <c r="F239" s="25"/>
      <c r="G239" s="23"/>
      <c r="H239" s="19">
        <f>IF(A239="","","Q"&amp;(INT(MOD(MONTH(A239)-FYStart,12)/3)+1))</f>
      </c>
      <c r="I239" s="19">
        <f>IF(N(F239)=0,"",IF(F239&gt;=N(BigTicket),"★",""))</f>
      </c>
      <c r="J239" s="5">
        <f>IF(N(F239)=0,"",F239+ROW()/1000000)</f>
      </c>
    </row>
    <row r="240">
      <c r="A240" s="28"/>
      <c r="B240" s="23"/>
      <c r="C240" s="23"/>
      <c r="D240" s="23"/>
      <c r="E240" s="23"/>
      <c r="F240" s="25"/>
      <c r="G240" s="23"/>
      <c r="H240" s="19">
        <f>IF(A240="","","Q"&amp;(INT(MOD(MONTH(A240)-FYStart,12)/3)+1))</f>
      </c>
      <c r="I240" s="19">
        <f>IF(N(F240)=0,"",IF(F240&gt;=N(BigTicket),"★",""))</f>
      </c>
      <c r="J240" s="5">
        <f>IF(N(F240)=0,"",F240+ROW()/1000000)</f>
      </c>
    </row>
    <row r="241">
      <c r="A241" s="28"/>
      <c r="B241" s="23"/>
      <c r="C241" s="23"/>
      <c r="D241" s="23"/>
      <c r="E241" s="23"/>
      <c r="F241" s="25"/>
      <c r="G241" s="23"/>
      <c r="H241" s="19">
        <f>IF(A241="","","Q"&amp;(INT(MOD(MONTH(A241)-FYStart,12)/3)+1))</f>
      </c>
      <c r="I241" s="19">
        <f>IF(N(F241)=0,"",IF(F241&gt;=N(BigTicket),"★",""))</f>
      </c>
      <c r="J241" s="5">
        <f>IF(N(F241)=0,"",F241+ROW()/1000000)</f>
      </c>
    </row>
    <row r="242">
      <c r="A242" s="28"/>
      <c r="B242" s="23"/>
      <c r="C242" s="23"/>
      <c r="D242" s="23"/>
      <c r="E242" s="23"/>
      <c r="F242" s="25"/>
      <c r="G242" s="23"/>
      <c r="H242" s="19">
        <f>IF(A242="","","Q"&amp;(INT(MOD(MONTH(A242)-FYStart,12)/3)+1))</f>
      </c>
      <c r="I242" s="19">
        <f>IF(N(F242)=0,"",IF(F242&gt;=N(BigTicket),"★",""))</f>
      </c>
      <c r="J242" s="5">
        <f>IF(N(F242)=0,"",F242+ROW()/1000000)</f>
      </c>
    </row>
    <row r="243">
      <c r="A243" s="28"/>
      <c r="B243" s="23"/>
      <c r="C243" s="23"/>
      <c r="D243" s="23"/>
      <c r="E243" s="23"/>
      <c r="F243" s="25"/>
      <c r="G243" s="23"/>
      <c r="H243" s="19">
        <f>IF(A243="","","Q"&amp;(INT(MOD(MONTH(A243)-FYStart,12)/3)+1))</f>
      </c>
      <c r="I243" s="19">
        <f>IF(N(F243)=0,"",IF(F243&gt;=N(BigTicket),"★",""))</f>
      </c>
      <c r="J243" s="5">
        <f>IF(N(F243)=0,"",F243+ROW()/1000000)</f>
      </c>
    </row>
    <row r="244">
      <c r="A244" s="28"/>
      <c r="B244" s="23"/>
      <c r="C244" s="23"/>
      <c r="D244" s="23"/>
      <c r="E244" s="23"/>
      <c r="F244" s="25"/>
      <c r="G244" s="23"/>
      <c r="H244" s="19">
        <f>IF(A244="","","Q"&amp;(INT(MOD(MONTH(A244)-FYStart,12)/3)+1))</f>
      </c>
      <c r="I244" s="19">
        <f>IF(N(F244)=0,"",IF(F244&gt;=N(BigTicket),"★",""))</f>
      </c>
      <c r="J244" s="5">
        <f>IF(N(F244)=0,"",F244+ROW()/1000000)</f>
      </c>
    </row>
    <row r="245">
      <c r="A245" s="28"/>
      <c r="B245" s="23"/>
      <c r="C245" s="23"/>
      <c r="D245" s="23"/>
      <c r="E245" s="23"/>
      <c r="F245" s="25"/>
      <c r="G245" s="23"/>
      <c r="H245" s="19">
        <f>IF(A245="","","Q"&amp;(INT(MOD(MONTH(A245)-FYStart,12)/3)+1))</f>
      </c>
      <c r="I245" s="19">
        <f>IF(N(F245)=0,"",IF(F245&gt;=N(BigTicket),"★",""))</f>
      </c>
      <c r="J245" s="5">
        <f>IF(N(F245)=0,"",F245+ROW()/1000000)</f>
      </c>
    </row>
    <row r="246">
      <c r="A246" s="28"/>
      <c r="B246" s="23"/>
      <c r="C246" s="23"/>
      <c r="D246" s="23"/>
      <c r="E246" s="23"/>
      <c r="F246" s="25"/>
      <c r="G246" s="23"/>
      <c r="H246" s="19">
        <f>IF(A246="","","Q"&amp;(INT(MOD(MONTH(A246)-FYStart,12)/3)+1))</f>
      </c>
      <c r="I246" s="19">
        <f>IF(N(F246)=0,"",IF(F246&gt;=N(BigTicket),"★",""))</f>
      </c>
      <c r="J246" s="5">
        <f>IF(N(F246)=0,"",F246+ROW()/1000000)</f>
      </c>
    </row>
    <row r="247">
      <c r="A247" s="28"/>
      <c r="B247" s="23"/>
      <c r="C247" s="23"/>
      <c r="D247" s="23"/>
      <c r="E247" s="23"/>
      <c r="F247" s="25"/>
      <c r="G247" s="23"/>
      <c r="H247" s="19">
        <f>IF(A247="","","Q"&amp;(INT(MOD(MONTH(A247)-FYStart,12)/3)+1))</f>
      </c>
      <c r="I247" s="19">
        <f>IF(N(F247)=0,"",IF(F247&gt;=N(BigTicket),"★",""))</f>
      </c>
      <c r="J247" s="5">
        <f>IF(N(F247)=0,"",F247+ROW()/1000000)</f>
      </c>
    </row>
    <row r="248">
      <c r="A248" s="28"/>
      <c r="B248" s="23"/>
      <c r="C248" s="23"/>
      <c r="D248" s="23"/>
      <c r="E248" s="23"/>
      <c r="F248" s="25"/>
      <c r="G248" s="23"/>
      <c r="H248" s="19">
        <f>IF(A248="","","Q"&amp;(INT(MOD(MONTH(A248)-FYStart,12)/3)+1))</f>
      </c>
      <c r="I248" s="19">
        <f>IF(N(F248)=0,"",IF(F248&gt;=N(BigTicket),"★",""))</f>
      </c>
      <c r="J248" s="5">
        <f>IF(N(F248)=0,"",F248+ROW()/1000000)</f>
      </c>
    </row>
    <row r="249">
      <c r="A249" s="28"/>
      <c r="B249" s="23"/>
      <c r="C249" s="23"/>
      <c r="D249" s="23"/>
      <c r="E249" s="23"/>
      <c r="F249" s="25"/>
      <c r="G249" s="23"/>
      <c r="H249" s="19">
        <f>IF(A249="","","Q"&amp;(INT(MOD(MONTH(A249)-FYStart,12)/3)+1))</f>
      </c>
      <c r="I249" s="19">
        <f>IF(N(F249)=0,"",IF(F249&gt;=N(BigTicket),"★",""))</f>
      </c>
      <c r="J249" s="5">
        <f>IF(N(F249)=0,"",F249+ROW()/1000000)</f>
      </c>
    </row>
    <row r="250">
      <c r="A250" s="28"/>
      <c r="B250" s="23"/>
      <c r="C250" s="23"/>
      <c r="D250" s="23"/>
      <c r="E250" s="23"/>
      <c r="F250" s="25"/>
      <c r="G250" s="23"/>
      <c r="H250" s="19">
        <f>IF(A250="","","Q"&amp;(INT(MOD(MONTH(A250)-FYStart,12)/3)+1))</f>
      </c>
      <c r="I250" s="19">
        <f>IF(N(F250)=0,"",IF(F250&gt;=N(BigTicket),"★",""))</f>
      </c>
      <c r="J250" s="5">
        <f>IF(N(F250)=0,"",F250+ROW()/1000000)</f>
      </c>
    </row>
    <row r="251">
      <c r="A251" s="28"/>
      <c r="B251" s="23"/>
      <c r="C251" s="23"/>
      <c r="D251" s="23"/>
      <c r="E251" s="23"/>
      <c r="F251" s="25"/>
      <c r="G251" s="23"/>
      <c r="H251" s="19">
        <f>IF(A251="","","Q"&amp;(INT(MOD(MONTH(A251)-FYStart,12)/3)+1))</f>
      </c>
      <c r="I251" s="19">
        <f>IF(N(F251)=0,"",IF(F251&gt;=N(BigTicket),"★",""))</f>
      </c>
      <c r="J251" s="5">
        <f>IF(N(F251)=0,"",F251+ROW()/1000000)</f>
      </c>
    </row>
    <row r="252">
      <c r="A252" s="28"/>
      <c r="B252" s="23"/>
      <c r="C252" s="23"/>
      <c r="D252" s="23"/>
      <c r="E252" s="23"/>
      <c r="F252" s="25"/>
      <c r="G252" s="23"/>
      <c r="H252" s="19">
        <f>IF(A252="","","Q"&amp;(INT(MOD(MONTH(A252)-FYStart,12)/3)+1))</f>
      </c>
      <c r="I252" s="19">
        <f>IF(N(F252)=0,"",IF(F252&gt;=N(BigTicket),"★",""))</f>
      </c>
      <c r="J252" s="5">
        <f>IF(N(F252)=0,"",F252+ROW()/1000000)</f>
      </c>
    </row>
    <row r="253">
      <c r="A253" s="28"/>
      <c r="B253" s="23"/>
      <c r="C253" s="23"/>
      <c r="D253" s="23"/>
      <c r="E253" s="23"/>
      <c r="F253" s="25"/>
      <c r="G253" s="23"/>
      <c r="H253" s="19">
        <f>IF(A253="","","Q"&amp;(INT(MOD(MONTH(A253)-FYStart,12)/3)+1))</f>
      </c>
      <c r="I253" s="19">
        <f>IF(N(F253)=0,"",IF(F253&gt;=N(BigTicket),"★",""))</f>
      </c>
      <c r="J253" s="5">
        <f>IF(N(F253)=0,"",F253+ROW()/1000000)</f>
      </c>
    </row>
    <row r="254">
      <c r="A254" s="28"/>
      <c r="B254" s="23"/>
      <c r="C254" s="23"/>
      <c r="D254" s="23"/>
      <c r="E254" s="23"/>
      <c r="F254" s="25"/>
      <c r="G254" s="23"/>
      <c r="H254" s="19">
        <f>IF(A254="","","Q"&amp;(INT(MOD(MONTH(A254)-FYStart,12)/3)+1))</f>
      </c>
      <c r="I254" s="19">
        <f>IF(N(F254)=0,"",IF(F254&gt;=N(BigTicket),"★",""))</f>
      </c>
      <c r="J254" s="5">
        <f>IF(N(F254)=0,"",F254+ROW()/1000000)</f>
      </c>
    </row>
    <row r="255">
      <c r="A255" s="28"/>
      <c r="B255" s="23"/>
      <c r="C255" s="23"/>
      <c r="D255" s="23"/>
      <c r="E255" s="23"/>
      <c r="F255" s="25"/>
      <c r="G255" s="23"/>
      <c r="H255" s="19">
        <f>IF(A255="","","Q"&amp;(INT(MOD(MONTH(A255)-FYStart,12)/3)+1))</f>
      </c>
      <c r="I255" s="19">
        <f>IF(N(F255)=0,"",IF(F255&gt;=N(BigTicket),"★",""))</f>
      </c>
      <c r="J255" s="5">
        <f>IF(N(F255)=0,"",F255+ROW()/1000000)</f>
      </c>
    </row>
    <row r="256">
      <c r="A256" s="28"/>
      <c r="B256" s="23"/>
      <c r="C256" s="23"/>
      <c r="D256" s="23"/>
      <c r="E256" s="23"/>
      <c r="F256" s="25"/>
      <c r="G256" s="23"/>
      <c r="H256" s="19">
        <f>IF(A256="","","Q"&amp;(INT(MOD(MONTH(A256)-FYStart,12)/3)+1))</f>
      </c>
      <c r="I256" s="19">
        <f>IF(N(F256)=0,"",IF(F256&gt;=N(BigTicket),"★",""))</f>
      </c>
      <c r="J256" s="5">
        <f>IF(N(F256)=0,"",F256+ROW()/1000000)</f>
      </c>
    </row>
    <row r="257">
      <c r="A257" s="28"/>
      <c r="B257" s="23"/>
      <c r="C257" s="23"/>
      <c r="D257" s="23"/>
      <c r="E257" s="23"/>
      <c r="F257" s="25"/>
      <c r="G257" s="23"/>
      <c r="H257" s="19">
        <f>IF(A257="","","Q"&amp;(INT(MOD(MONTH(A257)-FYStart,12)/3)+1))</f>
      </c>
      <c r="I257" s="19">
        <f>IF(N(F257)=0,"",IF(F257&gt;=N(BigTicket),"★",""))</f>
      </c>
      <c r="J257" s="5">
        <f>IF(N(F257)=0,"",F257+ROW()/1000000)</f>
      </c>
    </row>
    <row r="258">
      <c r="A258" s="28"/>
      <c r="B258" s="23"/>
      <c r="C258" s="23"/>
      <c r="D258" s="23"/>
      <c r="E258" s="23"/>
      <c r="F258" s="25"/>
      <c r="G258" s="23"/>
      <c r="H258" s="19">
        <f>IF(A258="","","Q"&amp;(INT(MOD(MONTH(A258)-FYStart,12)/3)+1))</f>
      </c>
      <c r="I258" s="19">
        <f>IF(N(F258)=0,"",IF(F258&gt;=N(BigTicket),"★",""))</f>
      </c>
      <c r="J258" s="5">
        <f>IF(N(F258)=0,"",F258+ROW()/1000000)</f>
      </c>
    </row>
    <row r="259">
      <c r="A259" s="28"/>
      <c r="B259" s="23"/>
      <c r="C259" s="23"/>
      <c r="D259" s="23"/>
      <c r="E259" s="23"/>
      <c r="F259" s="25"/>
      <c r="G259" s="23"/>
      <c r="H259" s="19">
        <f>IF(A259="","","Q"&amp;(INT(MOD(MONTH(A259)-FYStart,12)/3)+1))</f>
      </c>
      <c r="I259" s="19">
        <f>IF(N(F259)=0,"",IF(F259&gt;=N(BigTicket),"★",""))</f>
      </c>
      <c r="J259" s="5">
        <f>IF(N(F259)=0,"",F259+ROW()/1000000)</f>
      </c>
    </row>
    <row r="260">
      <c r="A260" s="28"/>
      <c r="B260" s="23"/>
      <c r="C260" s="23"/>
      <c r="D260" s="23"/>
      <c r="E260" s="23"/>
      <c r="F260" s="25"/>
      <c r="G260" s="23"/>
      <c r="H260" s="19">
        <f>IF(A260="","","Q"&amp;(INT(MOD(MONTH(A260)-FYStart,12)/3)+1))</f>
      </c>
      <c r="I260" s="19">
        <f>IF(N(F260)=0,"",IF(F260&gt;=N(BigTicket),"★",""))</f>
      </c>
      <c r="J260" s="5">
        <f>IF(N(F260)=0,"",F260+ROW()/1000000)</f>
      </c>
    </row>
    <row r="261">
      <c r="A261" s="28"/>
      <c r="B261" s="23"/>
      <c r="C261" s="23"/>
      <c r="D261" s="23"/>
      <c r="E261" s="23"/>
      <c r="F261" s="25"/>
      <c r="G261" s="23"/>
      <c r="H261" s="19">
        <f>IF(A261="","","Q"&amp;(INT(MOD(MONTH(A261)-FYStart,12)/3)+1))</f>
      </c>
      <c r="I261" s="19">
        <f>IF(N(F261)=0,"",IF(F261&gt;=N(BigTicket),"★",""))</f>
      </c>
      <c r="J261" s="5">
        <f>IF(N(F261)=0,"",F261+ROW()/1000000)</f>
      </c>
    </row>
    <row r="262">
      <c r="A262" s="28"/>
      <c r="B262" s="23"/>
      <c r="C262" s="23"/>
      <c r="D262" s="23"/>
      <c r="E262" s="23"/>
      <c r="F262" s="25"/>
      <c r="G262" s="23"/>
      <c r="H262" s="19">
        <f>IF(A262="","","Q"&amp;(INT(MOD(MONTH(A262)-FYStart,12)/3)+1))</f>
      </c>
      <c r="I262" s="19">
        <f>IF(N(F262)=0,"",IF(F262&gt;=N(BigTicket),"★",""))</f>
      </c>
      <c r="J262" s="5">
        <f>IF(N(F262)=0,"",F262+ROW()/1000000)</f>
      </c>
    </row>
    <row r="263">
      <c r="A263" s="28"/>
      <c r="B263" s="23"/>
      <c r="C263" s="23"/>
      <c r="D263" s="23"/>
      <c r="E263" s="23"/>
      <c r="F263" s="25"/>
      <c r="G263" s="23"/>
      <c r="H263" s="19">
        <f>IF(A263="","","Q"&amp;(INT(MOD(MONTH(A263)-FYStart,12)/3)+1))</f>
      </c>
      <c r="I263" s="19">
        <f>IF(N(F263)=0,"",IF(F263&gt;=N(BigTicket),"★",""))</f>
      </c>
      <c r="J263" s="5">
        <f>IF(N(F263)=0,"",F263+ROW()/1000000)</f>
      </c>
    </row>
    <row r="264">
      <c r="A264" s="28"/>
      <c r="B264" s="23"/>
      <c r="C264" s="23"/>
      <c r="D264" s="23"/>
      <c r="E264" s="23"/>
      <c r="F264" s="25"/>
      <c r="G264" s="23"/>
      <c r="H264" s="19">
        <f>IF(A264="","","Q"&amp;(INT(MOD(MONTH(A264)-FYStart,12)/3)+1))</f>
      </c>
      <c r="I264" s="19">
        <f>IF(N(F264)=0,"",IF(F264&gt;=N(BigTicket),"★",""))</f>
      </c>
      <c r="J264" s="5">
        <f>IF(N(F264)=0,"",F264+ROW()/1000000)</f>
      </c>
    </row>
    <row r="265">
      <c r="A265" s="28"/>
      <c r="B265" s="23"/>
      <c r="C265" s="23"/>
      <c r="D265" s="23"/>
      <c r="E265" s="23"/>
      <c r="F265" s="25"/>
      <c r="G265" s="23"/>
      <c r="H265" s="19">
        <f>IF(A265="","","Q"&amp;(INT(MOD(MONTH(A265)-FYStart,12)/3)+1))</f>
      </c>
      <c r="I265" s="19">
        <f>IF(N(F265)=0,"",IF(F265&gt;=N(BigTicket),"★",""))</f>
      </c>
      <c r="J265" s="5">
        <f>IF(N(F265)=0,"",F265+ROW()/1000000)</f>
      </c>
    </row>
    <row r="266">
      <c r="A266" s="28"/>
      <c r="B266" s="23"/>
      <c r="C266" s="23"/>
      <c r="D266" s="23"/>
      <c r="E266" s="23"/>
      <c r="F266" s="25"/>
      <c r="G266" s="23"/>
      <c r="H266" s="19">
        <f>IF(A266="","","Q"&amp;(INT(MOD(MONTH(A266)-FYStart,12)/3)+1))</f>
      </c>
      <c r="I266" s="19">
        <f>IF(N(F266)=0,"",IF(F266&gt;=N(BigTicket),"★",""))</f>
      </c>
      <c r="J266" s="5">
        <f>IF(N(F266)=0,"",F266+ROW()/1000000)</f>
      </c>
    </row>
    <row r="267">
      <c r="A267" s="28"/>
      <c r="B267" s="23"/>
      <c r="C267" s="23"/>
      <c r="D267" s="23"/>
      <c r="E267" s="23"/>
      <c r="F267" s="25"/>
      <c r="G267" s="23"/>
      <c r="H267" s="19">
        <f>IF(A267="","","Q"&amp;(INT(MOD(MONTH(A267)-FYStart,12)/3)+1))</f>
      </c>
      <c r="I267" s="19">
        <f>IF(N(F267)=0,"",IF(F267&gt;=N(BigTicket),"★",""))</f>
      </c>
      <c r="J267" s="5">
        <f>IF(N(F267)=0,"",F267+ROW()/1000000)</f>
      </c>
    </row>
    <row r="268">
      <c r="A268" s="28"/>
      <c r="B268" s="23"/>
      <c r="C268" s="23"/>
      <c r="D268" s="23"/>
      <c r="E268" s="23"/>
      <c r="F268" s="25"/>
      <c r="G268" s="23"/>
      <c r="H268" s="19">
        <f>IF(A268="","","Q"&amp;(INT(MOD(MONTH(A268)-FYStart,12)/3)+1))</f>
      </c>
      <c r="I268" s="19">
        <f>IF(N(F268)=0,"",IF(F268&gt;=N(BigTicket),"★",""))</f>
      </c>
      <c r="J268" s="5">
        <f>IF(N(F268)=0,"",F268+ROW()/1000000)</f>
      </c>
    </row>
    <row r="269">
      <c r="A269" s="28"/>
      <c r="B269" s="23"/>
      <c r="C269" s="23"/>
      <c r="D269" s="23"/>
      <c r="E269" s="23"/>
      <c r="F269" s="25"/>
      <c r="G269" s="23"/>
      <c r="H269" s="19">
        <f>IF(A269="","","Q"&amp;(INT(MOD(MONTH(A269)-FYStart,12)/3)+1))</f>
      </c>
      <c r="I269" s="19">
        <f>IF(N(F269)=0,"",IF(F269&gt;=N(BigTicket),"★",""))</f>
      </c>
      <c r="J269" s="5">
        <f>IF(N(F269)=0,"",F269+ROW()/1000000)</f>
      </c>
    </row>
    <row r="270">
      <c r="A270" s="28"/>
      <c r="B270" s="23"/>
      <c r="C270" s="23"/>
      <c r="D270" s="23"/>
      <c r="E270" s="23"/>
      <c r="F270" s="25"/>
      <c r="G270" s="23"/>
      <c r="H270" s="19">
        <f>IF(A270="","","Q"&amp;(INT(MOD(MONTH(A270)-FYStart,12)/3)+1))</f>
      </c>
      <c r="I270" s="19">
        <f>IF(N(F270)=0,"",IF(F270&gt;=N(BigTicket),"★",""))</f>
      </c>
      <c r="J270" s="5">
        <f>IF(N(F270)=0,"",F270+ROW()/1000000)</f>
      </c>
    </row>
    <row r="271">
      <c r="A271" s="28"/>
      <c r="B271" s="23"/>
      <c r="C271" s="23"/>
      <c r="D271" s="23"/>
      <c r="E271" s="23"/>
      <c r="F271" s="25"/>
      <c r="G271" s="23"/>
      <c r="H271" s="19">
        <f>IF(A271="","","Q"&amp;(INT(MOD(MONTH(A271)-FYStart,12)/3)+1))</f>
      </c>
      <c r="I271" s="19">
        <f>IF(N(F271)=0,"",IF(F271&gt;=N(BigTicket),"★",""))</f>
      </c>
      <c r="J271" s="5">
        <f>IF(N(F271)=0,"",F271+ROW()/1000000)</f>
      </c>
    </row>
    <row r="272">
      <c r="A272" s="28"/>
      <c r="B272" s="23"/>
      <c r="C272" s="23"/>
      <c r="D272" s="23"/>
      <c r="E272" s="23"/>
      <c r="F272" s="25"/>
      <c r="G272" s="23"/>
      <c r="H272" s="19">
        <f>IF(A272="","","Q"&amp;(INT(MOD(MONTH(A272)-FYStart,12)/3)+1))</f>
      </c>
      <c r="I272" s="19">
        <f>IF(N(F272)=0,"",IF(F272&gt;=N(BigTicket),"★",""))</f>
      </c>
      <c r="J272" s="5">
        <f>IF(N(F272)=0,"",F272+ROW()/1000000)</f>
      </c>
    </row>
    <row r="273">
      <c r="A273" s="28"/>
      <c r="B273" s="23"/>
      <c r="C273" s="23"/>
      <c r="D273" s="23"/>
      <c r="E273" s="23"/>
      <c r="F273" s="25"/>
      <c r="G273" s="23"/>
      <c r="H273" s="19">
        <f>IF(A273="","","Q"&amp;(INT(MOD(MONTH(A273)-FYStart,12)/3)+1))</f>
      </c>
      <c r="I273" s="19">
        <f>IF(N(F273)=0,"",IF(F273&gt;=N(BigTicket),"★",""))</f>
      </c>
      <c r="J273" s="5">
        <f>IF(N(F273)=0,"",F273+ROW()/1000000)</f>
      </c>
    </row>
    <row r="274">
      <c r="A274" s="28"/>
      <c r="B274" s="23"/>
      <c r="C274" s="23"/>
      <c r="D274" s="23"/>
      <c r="E274" s="23"/>
      <c r="F274" s="25"/>
      <c r="G274" s="23"/>
      <c r="H274" s="19">
        <f>IF(A274="","","Q"&amp;(INT(MOD(MONTH(A274)-FYStart,12)/3)+1))</f>
      </c>
      <c r="I274" s="19">
        <f>IF(N(F274)=0,"",IF(F274&gt;=N(BigTicket),"★",""))</f>
      </c>
      <c r="J274" s="5">
        <f>IF(N(F274)=0,"",F274+ROW()/1000000)</f>
      </c>
    </row>
    <row r="275">
      <c r="A275" s="28"/>
      <c r="B275" s="23"/>
      <c r="C275" s="23"/>
      <c r="D275" s="23"/>
      <c r="E275" s="23"/>
      <c r="F275" s="25"/>
      <c r="G275" s="23"/>
      <c r="H275" s="19">
        <f>IF(A275="","","Q"&amp;(INT(MOD(MONTH(A275)-FYStart,12)/3)+1))</f>
      </c>
      <c r="I275" s="19">
        <f>IF(N(F275)=0,"",IF(F275&gt;=N(BigTicket),"★",""))</f>
      </c>
      <c r="J275" s="5">
        <f>IF(N(F275)=0,"",F275+ROW()/1000000)</f>
      </c>
    </row>
    <row r="276">
      <c r="A276" s="28"/>
      <c r="B276" s="23"/>
      <c r="C276" s="23"/>
      <c r="D276" s="23"/>
      <c r="E276" s="23"/>
      <c r="F276" s="25"/>
      <c r="G276" s="23"/>
      <c r="H276" s="19">
        <f>IF(A276="","","Q"&amp;(INT(MOD(MONTH(A276)-FYStart,12)/3)+1))</f>
      </c>
      <c r="I276" s="19">
        <f>IF(N(F276)=0,"",IF(F276&gt;=N(BigTicket),"★",""))</f>
      </c>
      <c r="J276" s="5">
        <f>IF(N(F276)=0,"",F276+ROW()/1000000)</f>
      </c>
    </row>
    <row r="277">
      <c r="A277" s="28"/>
      <c r="B277" s="23"/>
      <c r="C277" s="23"/>
      <c r="D277" s="23"/>
      <c r="E277" s="23"/>
      <c r="F277" s="25"/>
      <c r="G277" s="23"/>
      <c r="H277" s="19">
        <f>IF(A277="","","Q"&amp;(INT(MOD(MONTH(A277)-FYStart,12)/3)+1))</f>
      </c>
      <c r="I277" s="19">
        <f>IF(N(F277)=0,"",IF(F277&gt;=N(BigTicket),"★",""))</f>
      </c>
      <c r="J277" s="5">
        <f>IF(N(F277)=0,"",F277+ROW()/1000000)</f>
      </c>
    </row>
    <row r="278">
      <c r="A278" s="28"/>
      <c r="B278" s="23"/>
      <c r="C278" s="23"/>
      <c r="D278" s="23"/>
      <c r="E278" s="23"/>
      <c r="F278" s="25"/>
      <c r="G278" s="23"/>
      <c r="H278" s="19">
        <f>IF(A278="","","Q"&amp;(INT(MOD(MONTH(A278)-FYStart,12)/3)+1))</f>
      </c>
      <c r="I278" s="19">
        <f>IF(N(F278)=0,"",IF(F278&gt;=N(BigTicket),"★",""))</f>
      </c>
      <c r="J278" s="5">
        <f>IF(N(F278)=0,"",F278+ROW()/1000000)</f>
      </c>
    </row>
    <row r="279">
      <c r="A279" s="28"/>
      <c r="B279" s="23"/>
      <c r="C279" s="23"/>
      <c r="D279" s="23"/>
      <c r="E279" s="23"/>
      <c r="F279" s="25"/>
      <c r="G279" s="23"/>
      <c r="H279" s="19">
        <f>IF(A279="","","Q"&amp;(INT(MOD(MONTH(A279)-FYStart,12)/3)+1))</f>
      </c>
      <c r="I279" s="19">
        <f>IF(N(F279)=0,"",IF(F279&gt;=N(BigTicket),"★",""))</f>
      </c>
      <c r="J279" s="5">
        <f>IF(N(F279)=0,"",F279+ROW()/1000000)</f>
      </c>
    </row>
    <row r="280">
      <c r="A280" s="28"/>
      <c r="B280" s="23"/>
      <c r="C280" s="23"/>
      <c r="D280" s="23"/>
      <c r="E280" s="23"/>
      <c r="F280" s="25"/>
      <c r="G280" s="23"/>
      <c r="H280" s="19">
        <f>IF(A280="","","Q"&amp;(INT(MOD(MONTH(A280)-FYStart,12)/3)+1))</f>
      </c>
      <c r="I280" s="19">
        <f>IF(N(F280)=0,"",IF(F280&gt;=N(BigTicket),"★",""))</f>
      </c>
      <c r="J280" s="5">
        <f>IF(N(F280)=0,"",F280+ROW()/1000000)</f>
      </c>
    </row>
    <row r="281">
      <c r="A281" s="28"/>
      <c r="B281" s="23"/>
      <c r="C281" s="23"/>
      <c r="D281" s="23"/>
      <c r="E281" s="23"/>
      <c r="F281" s="25"/>
      <c r="G281" s="23"/>
      <c r="H281" s="19">
        <f>IF(A281="","","Q"&amp;(INT(MOD(MONTH(A281)-FYStart,12)/3)+1))</f>
      </c>
      <c r="I281" s="19">
        <f>IF(N(F281)=0,"",IF(F281&gt;=N(BigTicket),"★",""))</f>
      </c>
      <c r="J281" s="5">
        <f>IF(N(F281)=0,"",F281+ROW()/1000000)</f>
      </c>
    </row>
    <row r="282">
      <c r="A282" s="28"/>
      <c r="B282" s="23"/>
      <c r="C282" s="23"/>
      <c r="D282" s="23"/>
      <c r="E282" s="23"/>
      <c r="F282" s="25"/>
      <c r="G282" s="23"/>
      <c r="H282" s="19">
        <f>IF(A282="","","Q"&amp;(INT(MOD(MONTH(A282)-FYStart,12)/3)+1))</f>
      </c>
      <c r="I282" s="19">
        <f>IF(N(F282)=0,"",IF(F282&gt;=N(BigTicket),"★",""))</f>
      </c>
      <c r="J282" s="5">
        <f>IF(N(F282)=0,"",F282+ROW()/1000000)</f>
      </c>
    </row>
    <row r="283">
      <c r="A283" s="28"/>
      <c r="B283" s="23"/>
      <c r="C283" s="23"/>
      <c r="D283" s="23"/>
      <c r="E283" s="23"/>
      <c r="F283" s="25"/>
      <c r="G283" s="23"/>
      <c r="H283" s="19">
        <f>IF(A283="","","Q"&amp;(INT(MOD(MONTH(A283)-FYStart,12)/3)+1))</f>
      </c>
      <c r="I283" s="19">
        <f>IF(N(F283)=0,"",IF(F283&gt;=N(BigTicket),"★",""))</f>
      </c>
      <c r="J283" s="5">
        <f>IF(N(F283)=0,"",F283+ROW()/1000000)</f>
      </c>
    </row>
    <row r="284">
      <c r="A284" s="28"/>
      <c r="B284" s="23"/>
      <c r="C284" s="23"/>
      <c r="D284" s="23"/>
      <c r="E284" s="23"/>
      <c r="F284" s="25"/>
      <c r="G284" s="23"/>
      <c r="H284" s="19">
        <f>IF(A284="","","Q"&amp;(INT(MOD(MONTH(A284)-FYStart,12)/3)+1))</f>
      </c>
      <c r="I284" s="19">
        <f>IF(N(F284)=0,"",IF(F284&gt;=N(BigTicket),"★",""))</f>
      </c>
      <c r="J284" s="5">
        <f>IF(N(F284)=0,"",F284+ROW()/1000000)</f>
      </c>
    </row>
    <row r="285">
      <c r="A285" s="28"/>
      <c r="B285" s="23"/>
      <c r="C285" s="23"/>
      <c r="D285" s="23"/>
      <c r="E285" s="23"/>
      <c r="F285" s="25"/>
      <c r="G285" s="23"/>
      <c r="H285" s="19">
        <f>IF(A285="","","Q"&amp;(INT(MOD(MONTH(A285)-FYStart,12)/3)+1))</f>
      </c>
      <c r="I285" s="19">
        <f>IF(N(F285)=0,"",IF(F285&gt;=N(BigTicket),"★",""))</f>
      </c>
      <c r="J285" s="5">
        <f>IF(N(F285)=0,"",F285+ROW()/1000000)</f>
      </c>
    </row>
    <row r="286">
      <c r="A286" s="28"/>
      <c r="B286" s="23"/>
      <c r="C286" s="23"/>
      <c r="D286" s="23"/>
      <c r="E286" s="23"/>
      <c r="F286" s="25"/>
      <c r="G286" s="23"/>
      <c r="H286" s="19">
        <f>IF(A286="","","Q"&amp;(INT(MOD(MONTH(A286)-FYStart,12)/3)+1))</f>
      </c>
      <c r="I286" s="19">
        <f>IF(N(F286)=0,"",IF(F286&gt;=N(BigTicket),"★",""))</f>
      </c>
      <c r="J286" s="5">
        <f>IF(N(F286)=0,"",F286+ROW()/1000000)</f>
      </c>
    </row>
    <row r="287">
      <c r="A287" s="28"/>
      <c r="B287" s="23"/>
      <c r="C287" s="23"/>
      <c r="D287" s="23"/>
      <c r="E287" s="23"/>
      <c r="F287" s="25"/>
      <c r="G287" s="23"/>
      <c r="H287" s="19">
        <f>IF(A287="","","Q"&amp;(INT(MOD(MONTH(A287)-FYStart,12)/3)+1))</f>
      </c>
      <c r="I287" s="19">
        <f>IF(N(F287)=0,"",IF(F287&gt;=N(BigTicket),"★",""))</f>
      </c>
      <c r="J287" s="5">
        <f>IF(N(F287)=0,"",F287+ROW()/1000000)</f>
      </c>
    </row>
    <row r="288">
      <c r="A288" s="28"/>
      <c r="B288" s="23"/>
      <c r="C288" s="23"/>
      <c r="D288" s="23"/>
      <c r="E288" s="23"/>
      <c r="F288" s="25"/>
      <c r="G288" s="23"/>
      <c r="H288" s="19">
        <f>IF(A288="","","Q"&amp;(INT(MOD(MONTH(A288)-FYStart,12)/3)+1))</f>
      </c>
      <c r="I288" s="19">
        <f>IF(N(F288)=0,"",IF(F288&gt;=N(BigTicket),"★",""))</f>
      </c>
      <c r="J288" s="5">
        <f>IF(N(F288)=0,"",F288+ROW()/1000000)</f>
      </c>
    </row>
    <row r="289">
      <c r="A289" s="28"/>
      <c r="B289" s="23"/>
      <c r="C289" s="23"/>
      <c r="D289" s="23"/>
      <c r="E289" s="23"/>
      <c r="F289" s="25"/>
      <c r="G289" s="23"/>
      <c r="H289" s="19">
        <f>IF(A289="","","Q"&amp;(INT(MOD(MONTH(A289)-FYStart,12)/3)+1))</f>
      </c>
      <c r="I289" s="19">
        <f>IF(N(F289)=0,"",IF(F289&gt;=N(BigTicket),"★",""))</f>
      </c>
      <c r="J289" s="5">
        <f>IF(N(F289)=0,"",F289+ROW()/1000000)</f>
      </c>
    </row>
    <row r="290">
      <c r="A290" s="28"/>
      <c r="B290" s="23"/>
      <c r="C290" s="23"/>
      <c r="D290" s="23"/>
      <c r="E290" s="23"/>
      <c r="F290" s="25"/>
      <c r="G290" s="23"/>
      <c r="H290" s="19">
        <f>IF(A290="","","Q"&amp;(INT(MOD(MONTH(A290)-FYStart,12)/3)+1))</f>
      </c>
      <c r="I290" s="19">
        <f>IF(N(F290)=0,"",IF(F290&gt;=N(BigTicket),"★",""))</f>
      </c>
      <c r="J290" s="5">
        <f>IF(N(F290)=0,"",F290+ROW()/1000000)</f>
      </c>
    </row>
    <row r="291">
      <c r="A291" s="28"/>
      <c r="B291" s="23"/>
      <c r="C291" s="23"/>
      <c r="D291" s="23"/>
      <c r="E291" s="23"/>
      <c r="F291" s="25"/>
      <c r="G291" s="23"/>
      <c r="H291" s="19">
        <f>IF(A291="","","Q"&amp;(INT(MOD(MONTH(A291)-FYStart,12)/3)+1))</f>
      </c>
      <c r="I291" s="19">
        <f>IF(N(F291)=0,"",IF(F291&gt;=N(BigTicket),"★",""))</f>
      </c>
      <c r="J291" s="5">
        <f>IF(N(F291)=0,"",F291+ROW()/1000000)</f>
      </c>
    </row>
    <row r="292">
      <c r="A292" s="28"/>
      <c r="B292" s="23"/>
      <c r="C292" s="23"/>
      <c r="D292" s="23"/>
      <c r="E292" s="23"/>
      <c r="F292" s="25"/>
      <c r="G292" s="23"/>
      <c r="H292" s="19">
        <f>IF(A292="","","Q"&amp;(INT(MOD(MONTH(A292)-FYStart,12)/3)+1))</f>
      </c>
      <c r="I292" s="19">
        <f>IF(N(F292)=0,"",IF(F292&gt;=N(BigTicket),"★",""))</f>
      </c>
      <c r="J292" s="5">
        <f>IF(N(F292)=0,"",F292+ROW()/1000000)</f>
      </c>
    </row>
    <row r="293">
      <c r="A293" s="28"/>
      <c r="B293" s="23"/>
      <c r="C293" s="23"/>
      <c r="D293" s="23"/>
      <c r="E293" s="23"/>
      <c r="F293" s="25"/>
      <c r="G293" s="23"/>
      <c r="H293" s="19">
        <f>IF(A293="","","Q"&amp;(INT(MOD(MONTH(A293)-FYStart,12)/3)+1))</f>
      </c>
      <c r="I293" s="19">
        <f>IF(N(F293)=0,"",IF(F293&gt;=N(BigTicket),"★",""))</f>
      </c>
      <c r="J293" s="5">
        <f>IF(N(F293)=0,"",F293+ROW()/1000000)</f>
      </c>
    </row>
    <row r="294">
      <c r="A294" s="28"/>
      <c r="B294" s="23"/>
      <c r="C294" s="23"/>
      <c r="D294" s="23"/>
      <c r="E294" s="23"/>
      <c r="F294" s="25"/>
      <c r="G294" s="23"/>
      <c r="H294" s="19">
        <f>IF(A294="","","Q"&amp;(INT(MOD(MONTH(A294)-FYStart,12)/3)+1))</f>
      </c>
      <c r="I294" s="19">
        <f>IF(N(F294)=0,"",IF(F294&gt;=N(BigTicket),"★",""))</f>
      </c>
      <c r="J294" s="5">
        <f>IF(N(F294)=0,"",F294+ROW()/1000000)</f>
      </c>
    </row>
    <row r="295">
      <c r="A295" s="28"/>
      <c r="B295" s="23"/>
      <c r="C295" s="23"/>
      <c r="D295" s="23"/>
      <c r="E295" s="23"/>
      <c r="F295" s="25"/>
      <c r="G295" s="23"/>
      <c r="H295" s="19">
        <f>IF(A295="","","Q"&amp;(INT(MOD(MONTH(A295)-FYStart,12)/3)+1))</f>
      </c>
      <c r="I295" s="19">
        <f>IF(N(F295)=0,"",IF(F295&gt;=N(BigTicket),"★",""))</f>
      </c>
      <c r="J295" s="5">
        <f>IF(N(F295)=0,"",F295+ROW()/1000000)</f>
      </c>
    </row>
    <row r="296">
      <c r="A296" s="28"/>
      <c r="B296" s="23"/>
      <c r="C296" s="23"/>
      <c r="D296" s="23"/>
      <c r="E296" s="23"/>
      <c r="F296" s="25"/>
      <c r="G296" s="23"/>
      <c r="H296" s="19">
        <f>IF(A296="","","Q"&amp;(INT(MOD(MONTH(A296)-FYStart,12)/3)+1))</f>
      </c>
      <c r="I296" s="19">
        <f>IF(N(F296)=0,"",IF(F296&gt;=N(BigTicket),"★",""))</f>
      </c>
      <c r="J296" s="5">
        <f>IF(N(F296)=0,"",F296+ROW()/1000000)</f>
      </c>
    </row>
    <row r="297">
      <c r="A297" s="28"/>
      <c r="B297" s="23"/>
      <c r="C297" s="23"/>
      <c r="D297" s="23"/>
      <c r="E297" s="23"/>
      <c r="F297" s="25"/>
      <c r="G297" s="23"/>
      <c r="H297" s="19">
        <f>IF(A297="","","Q"&amp;(INT(MOD(MONTH(A297)-FYStart,12)/3)+1))</f>
      </c>
      <c r="I297" s="19">
        <f>IF(N(F297)=0,"",IF(F297&gt;=N(BigTicket),"★",""))</f>
      </c>
      <c r="J297" s="5">
        <f>IF(N(F297)=0,"",F297+ROW()/1000000)</f>
      </c>
    </row>
    <row r="298">
      <c r="A298" s="28"/>
      <c r="B298" s="23"/>
      <c r="C298" s="23"/>
      <c r="D298" s="23"/>
      <c r="E298" s="23"/>
      <c r="F298" s="25"/>
      <c r="G298" s="23"/>
      <c r="H298" s="19">
        <f>IF(A298="","","Q"&amp;(INT(MOD(MONTH(A298)-FYStart,12)/3)+1))</f>
      </c>
      <c r="I298" s="19">
        <f>IF(N(F298)=0,"",IF(F298&gt;=N(BigTicket),"★",""))</f>
      </c>
      <c r="J298" s="5">
        <f>IF(N(F298)=0,"",F298+ROW()/1000000)</f>
      </c>
    </row>
    <row r="299">
      <c r="A299" s="28"/>
      <c r="B299" s="23"/>
      <c r="C299" s="23"/>
      <c r="D299" s="23"/>
      <c r="E299" s="23"/>
      <c r="F299" s="25"/>
      <c r="G299" s="23"/>
      <c r="H299" s="19">
        <f>IF(A299="","","Q"&amp;(INT(MOD(MONTH(A299)-FYStart,12)/3)+1))</f>
      </c>
      <c r="I299" s="19">
        <f>IF(N(F299)=0,"",IF(F299&gt;=N(BigTicket),"★",""))</f>
      </c>
      <c r="J299" s="5">
        <f>IF(N(F299)=0,"",F299+ROW()/1000000)</f>
      </c>
    </row>
    <row r="300">
      <c r="A300" s="28"/>
      <c r="B300" s="23"/>
      <c r="C300" s="23"/>
      <c r="D300" s="23"/>
      <c r="E300" s="23"/>
      <c r="F300" s="25"/>
      <c r="G300" s="23"/>
      <c r="H300" s="19">
        <f>IF(A300="","","Q"&amp;(INT(MOD(MONTH(A300)-FYStart,12)/3)+1))</f>
      </c>
      <c r="I300" s="19">
        <f>IF(N(F300)=0,"",IF(F300&gt;=N(BigTicket),"★",""))</f>
      </c>
      <c r="J300" s="5">
        <f>IF(N(F300)=0,"",F300+ROW()/1000000)</f>
      </c>
    </row>
    <row r="301">
      <c r="A301" s="28"/>
      <c r="B301" s="23"/>
      <c r="C301" s="23"/>
      <c r="D301" s="23"/>
      <c r="E301" s="23"/>
      <c r="F301" s="25"/>
      <c r="G301" s="23"/>
      <c r="H301" s="19">
        <f>IF(A301="","","Q"&amp;(INT(MOD(MONTH(A301)-FYStart,12)/3)+1))</f>
      </c>
      <c r="I301" s="19">
        <f>IF(N(F301)=0,"",IF(F301&gt;=N(BigTicket),"★",""))</f>
      </c>
      <c r="J301" s="5">
        <f>IF(N(F301)=0,"",F301+ROW()/1000000)</f>
      </c>
    </row>
    <row r="302">
      <c r="A302" s="28"/>
      <c r="B302" s="23"/>
      <c r="C302" s="23"/>
      <c r="D302" s="23"/>
      <c r="E302" s="23"/>
      <c r="F302" s="25"/>
      <c r="G302" s="23"/>
      <c r="H302" s="19">
        <f>IF(A302="","","Q"&amp;(INT(MOD(MONTH(A302)-FYStart,12)/3)+1))</f>
      </c>
      <c r="I302" s="19">
        <f>IF(N(F302)=0,"",IF(F302&gt;=N(BigTicket),"★",""))</f>
      </c>
      <c r="J302" s="5">
        <f>IF(N(F302)=0,"",F302+ROW()/1000000)</f>
      </c>
    </row>
    <row r="303">
      <c r="A303" s="28"/>
      <c r="B303" s="23"/>
      <c r="C303" s="23"/>
      <c r="D303" s="23"/>
      <c r="E303" s="23"/>
      <c r="F303" s="25"/>
      <c r="G303" s="23"/>
      <c r="H303" s="19">
        <f>IF(A303="","","Q"&amp;(INT(MOD(MONTH(A303)-FYStart,12)/3)+1))</f>
      </c>
      <c r="I303" s="19">
        <f>IF(N(F303)=0,"",IF(F303&gt;=N(BigTicket),"★",""))</f>
      </c>
      <c r="J303" s="5">
        <f>IF(N(F303)=0,"",F303+ROW()/1000000)</f>
      </c>
    </row>
    <row r="304">
      <c r="A304" s="28"/>
      <c r="B304" s="23"/>
      <c r="C304" s="23"/>
      <c r="D304" s="23"/>
      <c r="E304" s="23"/>
      <c r="F304" s="25"/>
      <c r="G304" s="23"/>
      <c r="H304" s="19">
        <f>IF(A304="","","Q"&amp;(INT(MOD(MONTH(A304)-FYStart,12)/3)+1))</f>
      </c>
      <c r="I304" s="19">
        <f>IF(N(F304)=0,"",IF(F304&gt;=N(BigTicket),"★",""))</f>
      </c>
      <c r="J304" s="5">
        <f>IF(N(F304)=0,"",F304+ROW()/1000000)</f>
      </c>
    </row>
  </sheetData>
  <sheetProtection sheet="1" objects="1" scenarios="1" formatColumns="0" formatRows="0" insertRows="1" deleteRows="1" sort="0" autoFilter="0"/>
  <mergeCells count="1">
    <mergeCell ref="A2:I2"/>
  </mergeCells>
  <conditionalFormatting sqref="A5:J304">
    <cfRule type="expression" dxfId="3" priority="1">
      <formula>$G5="Ordered"</formula>
    </cfRule>
  </conditionalFormatting>
  <dataValidations count="3">
    <dataValidation type="list" allowBlank="1" showErrorMessage="1" sqref="D5:D304">
      <formula1>LineNames</formula1>
    </dataValidation>
    <dataValidation type="list" allowBlank="1" showErrorMessage="1" sqref="E5:E304">
      <formula1>PriorityList</formula1>
    </dataValidation>
    <dataValidation type="list" allowBlank="1" showErrorMessage="1" sqref="G5:G304">
      <formula1>"Ordered,Invoiced,Paid"</formula1>
    </dataValidation>
  </dataValidations>
  <pageMargins left="0.5" right="0.5" top="0.6" bottom="0.7" header="0.3" footer="0.3"/>
  <pageSetup paperSize="9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>
      <pane xSplit="4" ySplit="5" topLeftCell="E6" activePane="bottomRight" state="frozen"/>
    </sheetView>
  </sheetViews>
  <sheetFormatPr defaultRowHeight="16"/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  <col min="21" max="21" width="14" customWidth="1"/>
    <col min="22" max="22" width="14" customWidth="1"/>
    <col min="23" max="23" width="14" customWidth="1"/>
    <col min="24" max="24" width="14" customWidth="1"/>
    <col min="25" max="25" width="14" customWidth="1"/>
    <col min="26" max="26" width="14" customWidth="1"/>
    <col min="27" max="27" width="14" customWidth="1"/>
    <col min="28" max="28" width="14" customWidth="1"/>
    <col min="29" max="29" width="14" customWidth="1"/>
    <col min="30" max="30" width="14" customWidth="1"/>
    <col min="31" max="31" width="14" customWidth="1"/>
    <col min="32" max="32" width="14" customWidth="1"/>
    <col min="33" max="33" width="14" customWidth="1"/>
    <col min="34" max="34" width="14" customWidth="1"/>
    <col min="35" max="35" width="14" customWidth="1"/>
    <col min="36" max="36" width="14" customWidth="1"/>
    <col min="37" max="37" width="14" customWidth="1"/>
    <col min="38" max="38" width="14" customWidth="1"/>
    <col min="39" max="39" width="14" customWidth="1"/>
    <col min="40" max="40" width="14" customWidth="1"/>
    <col min="41" max="41" width="14" customWidth="1"/>
    <col min="42" max="42" width="14" customWidth="1"/>
    <col min="43" max="43" width="14" customWidth="1"/>
    <col min="44" max="44" width="14" customWidth="1"/>
    <col min="45" max="45" width="14" customWidth="1"/>
    <col min="46" max="46" width="14" customWidth="1"/>
    <col min="47" max="47" width="14" customWidth="1"/>
    <col min="48" max="48" width="14" customWidth="1"/>
    <col min="49" max="49" width="14" customWidth="1"/>
    <col min="50" max="50" width="14" customWidth="1"/>
    <col min="51" max="51" width="14" customWidth="1"/>
    <col min="52" max="52" width="14" customWidth="1"/>
    <col min="53" max="53" width="14" customWidth="1"/>
    <col min="54" max="54" width="14" customWidth="1"/>
    <col min="55" max="55" width="14" customWidth="1"/>
    <col min="56" max="56" width="14" customWidth="1"/>
    <col min="57" max="57" width="14" customWidth="1"/>
    <col min="58" max="58" width="14" customWidth="1"/>
    <col min="59" max="59" width="14" customWidth="1"/>
    <col min="60" max="60" width="14" customWidth="1"/>
    <col min="61" max="61" width="14" customWidth="1"/>
    <col min="62" max="62" width="14" customWidth="1"/>
    <col min="63" max="63" width="14" customWidth="1"/>
    <col min="64" max="64" width="14" customWidth="1"/>
    <col min="65" max="65" width="14" customWidth="1"/>
    <col min="66" max="66" width="14" customWidth="1"/>
    <col min="67" max="67" width="14" customWidth="1"/>
    <col min="68" max="68" width="14" customWidth="1"/>
  </cols>
  <sheetData>
    <row r="1">
      <c r="A1" s="3" t="inlineStr">
        <is>
          <t xml:space="preserve">Return</t>
        </is>
      </c>
    </row>
    <row r="2" ht="48" customHeight="1">
      <c r="A2" s="1" t="inlineStr">
        <is>
          <t xml:space="preserve">Each quarter, copy row 6 below and send it to your head of school (paste it into an email or a shared document). They paste it into their Returns tab using Paste Values.</t>
        </is>
      </c>
    </row>
    <row r="3">
      <c r="A3" s="7">
        <f>"Copy cells "&amp;"A6:BP6"</f>
      </c>
    </row>
    <row r="5" ht="32" customHeight="1">
      <c r="A5" s="12" t="inlineStr">
        <is>
          <t xml:space="preserve">Check code</t>
        </is>
      </c>
      <c r="B5" s="12" t="inlineStr">
        <is>
          <t xml:space="preserve">Version</t>
        </is>
      </c>
      <c r="C5" s="12" t="inlineStr">
        <is>
          <t xml:space="preserve">Section</t>
        </is>
      </c>
      <c r="D5" s="12" t="inlineStr">
        <is>
          <t xml:space="preserve">Department</t>
        </is>
      </c>
      <c r="E5" s="12" t="inlineStr">
        <is>
          <t xml:space="preserve">Financial year</t>
        </is>
      </c>
      <c r="F5" s="12" t="inlineStr">
        <is>
          <t xml:space="preserve">Allocation</t>
        </is>
      </c>
      <c r="G5" s="12" t="inlineStr">
        <is>
          <t xml:space="preserve">Planned</t>
        </is>
      </c>
      <c r="H5" s="12" t="inlineStr">
        <is>
          <t xml:space="preserve">Committed</t>
        </is>
      </c>
      <c r="I5" s="12" t="inlineStr">
        <is>
          <t xml:space="preserve">Spent</t>
        </is>
      </c>
      <c r="J5" s="12" t="inlineStr">
        <is>
          <t xml:space="preserve">Remaining</t>
        </is>
      </c>
      <c r="K5" s="12" t="inlineStr">
        <is>
          <t xml:space="preserve">Q1</t>
        </is>
      </c>
      <c r="L5" s="12" t="inlineStr">
        <is>
          <t xml:space="preserve">Q2</t>
        </is>
      </c>
      <c r="M5" s="12" t="inlineStr">
        <is>
          <t xml:space="preserve">Q3</t>
        </is>
      </c>
      <c r="N5" s="12" t="inlineStr">
        <is>
          <t xml:space="preserve">Q4</t>
        </is>
      </c>
      <c r="O5" s="12" t="inlineStr">
        <is>
          <t xml:space="preserve">L01</t>
        </is>
      </c>
      <c r="P5" s="12" t="inlineStr">
        <is>
          <t xml:space="preserve">L02</t>
        </is>
      </c>
      <c r="Q5" s="12" t="inlineStr">
        <is>
          <t xml:space="preserve">L03</t>
        </is>
      </c>
      <c r="R5" s="12" t="inlineStr">
        <is>
          <t xml:space="preserve">L04</t>
        </is>
      </c>
      <c r="S5" s="12" t="inlineStr">
        <is>
          <t xml:space="preserve">L05</t>
        </is>
      </c>
      <c r="T5" s="12" t="inlineStr">
        <is>
          <t xml:space="preserve">L06</t>
        </is>
      </c>
      <c r="U5" s="12" t="inlineStr">
        <is>
          <t xml:space="preserve">L07</t>
        </is>
      </c>
      <c r="V5" s="12" t="inlineStr">
        <is>
          <t xml:space="preserve">L08</t>
        </is>
      </c>
      <c r="W5" s="12" t="inlineStr">
        <is>
          <t xml:space="preserve">L09</t>
        </is>
      </c>
      <c r="X5" s="12" t="inlineStr">
        <is>
          <t xml:space="preserve">L10</t>
        </is>
      </c>
      <c r="Y5" s="12" t="inlineStr">
        <is>
          <t xml:space="preserve">L11</t>
        </is>
      </c>
      <c r="Z5" s="12" t="inlineStr">
        <is>
          <t xml:space="preserve">L12</t>
        </is>
      </c>
      <c r="AA5" s="12" t="inlineStr">
        <is>
          <t xml:space="preserve">L13</t>
        </is>
      </c>
      <c r="AB5" s="12" t="inlineStr">
        <is>
          <t xml:space="preserve">L14</t>
        </is>
      </c>
      <c r="AC5" s="12" t="inlineStr">
        <is>
          <t xml:space="preserve">L15</t>
        </is>
      </c>
      <c r="AD5" s="12" t="inlineStr">
        <is>
          <t xml:space="preserve">Subject-specific lines</t>
        </is>
      </c>
      <c r="AE5" s="12" t="inlineStr">
        <is>
          <t xml:space="preserve">SP1</t>
        </is>
      </c>
      <c r="AF5" s="12" t="inlineStr">
        <is>
          <t xml:space="preserve">SP2</t>
        </is>
      </c>
      <c r="AG5" s="12" t="inlineStr">
        <is>
          <t xml:space="preserve">SP3</t>
        </is>
      </c>
      <c r="AH5" s="12" t="inlineStr">
        <is>
          <t xml:space="preserve">SP4</t>
        </is>
      </c>
      <c r="AI5" s="12" t="inlineStr">
        <is>
          <t xml:space="preserve">SP5</t>
        </is>
      </c>
      <c r="AJ5" s="12" t="inlineStr">
        <is>
          <t xml:space="preserve">SP6</t>
        </is>
      </c>
      <c r="AK5" s="12" t="inlineStr">
        <is>
          <t xml:space="preserve">SP7</t>
        </is>
      </c>
      <c r="AL5" s="12" t="inlineStr">
        <is>
          <t xml:space="preserve">SP8</t>
        </is>
      </c>
      <c r="AM5" s="12" t="inlineStr">
        <is>
          <t xml:space="preserve">Day-to-day running</t>
        </is>
      </c>
      <c r="AN5" s="12" t="inlineStr">
        <is>
          <t xml:space="preserve">Not tagged</t>
        </is>
      </c>
      <c r="AO5" s="12" t="inlineStr">
        <is>
          <t xml:space="preserve">Biggest purchase 1</t>
        </is>
      </c>
      <c r="AP5" s="12" t="inlineStr">
        <is>
          <t xml:space="preserve">Amount 1</t>
        </is>
      </c>
      <c r="AQ5" s="12" t="inlineStr">
        <is>
          <t xml:space="preserve">Biggest purchase 2</t>
        </is>
      </c>
      <c r="AR5" s="12" t="inlineStr">
        <is>
          <t xml:space="preserve">Amount 2</t>
        </is>
      </c>
      <c r="AS5" s="12" t="inlineStr">
        <is>
          <t xml:space="preserve">Biggest purchase 3</t>
        </is>
      </c>
      <c r="AT5" s="12" t="inlineStr">
        <is>
          <t xml:space="preserve">Amount 3</t>
        </is>
      </c>
      <c r="AU5" s="12" t="inlineStr">
        <is>
          <t xml:space="preserve">Subject line 1</t>
        </is>
      </c>
      <c r="AV5" s="12" t="inlineStr">
        <is>
          <t xml:space="preserve">Subject line 1 amount</t>
        </is>
      </c>
      <c r="AW5" s="12" t="inlineStr">
        <is>
          <t xml:space="preserve">Subject line 2</t>
        </is>
      </c>
      <c r="AX5" s="12" t="inlineStr">
        <is>
          <t xml:space="preserve">Subject line 2 amount</t>
        </is>
      </c>
      <c r="AY5" s="12" t="inlineStr">
        <is>
          <t xml:space="preserve">Subject line 3</t>
        </is>
      </c>
      <c r="AZ5" s="12" t="inlineStr">
        <is>
          <t xml:space="preserve">Subject line 3 amount</t>
        </is>
      </c>
      <c r="BA5" s="12" t="inlineStr">
        <is>
          <t xml:space="preserve">Subject line 4</t>
        </is>
      </c>
      <c r="BB5" s="12" t="inlineStr">
        <is>
          <t xml:space="preserve">Subject line 4 amount</t>
        </is>
      </c>
      <c r="BC5" s="12" t="inlineStr">
        <is>
          <t xml:space="preserve">Subject line 5</t>
        </is>
      </c>
      <c r="BD5" s="12" t="inlineStr">
        <is>
          <t xml:space="preserve">Subject line 5 amount</t>
        </is>
      </c>
      <c r="BE5" s="12" t="inlineStr">
        <is>
          <t xml:space="preserve">Subject line 6</t>
        </is>
      </c>
      <c r="BF5" s="12" t="inlineStr">
        <is>
          <t xml:space="preserve">Subject line 6 amount</t>
        </is>
      </c>
      <c r="BG5" s="12" t="inlineStr">
        <is>
          <t xml:space="preserve">Subject line 7</t>
        </is>
      </c>
      <c r="BH5" s="12" t="inlineStr">
        <is>
          <t xml:space="preserve">Subject line 7 amount</t>
        </is>
      </c>
      <c r="BI5" s="12" t="inlineStr">
        <is>
          <t xml:space="preserve">Subject line 8</t>
        </is>
      </c>
      <c r="BJ5" s="12" t="inlineStr">
        <is>
          <t xml:space="preserve">Subject line 8 amount</t>
        </is>
      </c>
      <c r="BK5" s="12" t="inlineStr">
        <is>
          <t xml:space="preserve">Subject line 9</t>
        </is>
      </c>
      <c r="BL5" s="12" t="inlineStr">
        <is>
          <t xml:space="preserve">Subject line 9 amount</t>
        </is>
      </c>
      <c r="BM5" s="12" t="inlineStr">
        <is>
          <t xml:space="preserve">Subject line 10</t>
        </is>
      </c>
      <c r="BN5" s="12" t="inlineStr">
        <is>
          <t xml:space="preserve">Subject line 10 amount</t>
        </is>
      </c>
      <c r="BO5" s="12" t="inlineStr">
        <is>
          <t xml:space="preserve">Purchases logged</t>
        </is>
      </c>
      <c r="BP5" s="12" t="inlineStr">
        <is>
          <t xml:space="preserve">Updated</t>
        </is>
      </c>
    </row>
    <row r="6">
      <c r="A6" s="13" t="inlineStr">
        <is>
          <t xml:space="preserve">HP-FIN-RETURN</t>
        </is>
      </c>
      <c r="B6" s="13">
        <v>1</v>
      </c>
      <c r="C6" s="13">
        <f>Section&amp;""</f>
      </c>
      <c r="D6" s="13">
        <f>Department&amp;""</f>
      </c>
      <c r="E6" s="13">
        <f>FinYear&amp;""</f>
      </c>
      <c r="F6" s="16">
        <f>N(Allocation)</f>
      </c>
      <c r="G6" s="16">
        <f>'Budget'!$F$31</f>
      </c>
      <c r="H6" s="16">
        <f>'Budget'!$G$31</f>
      </c>
      <c r="I6" s="16">
        <f>'Budget'!$H$31</f>
      </c>
      <c r="J6" s="16">
        <f>N(Allocation)-'Budget'!$G$31-'Budget'!$H$31</f>
      </c>
      <c r="K6" s="16">
        <f>SUMIFS('Spend log'!$F$5:$F$304,'Spend log'!$H$5:$H$304,"Q1")</f>
      </c>
      <c r="L6" s="16">
        <f>SUMIFS('Spend log'!$F$5:$F$304,'Spend log'!$H$5:$H$304,"Q2")</f>
      </c>
      <c r="M6" s="16">
        <f>SUMIFS('Spend log'!$F$5:$F$304,'Spend log'!$H$5:$H$304,"Q3")</f>
      </c>
      <c r="N6" s="16">
        <f>SUMIFS('Spend log'!$F$5:$F$304,'Spend log'!$H$5:$H$304,"Q4")</f>
      </c>
      <c r="O6" s="16">
        <f>N('Budget'!$G$6)+N('Budget'!$H$6)</f>
      </c>
      <c r="P6" s="16">
        <f>N('Budget'!$G$7)+N('Budget'!$H$7)</f>
      </c>
      <c r="Q6" s="16">
        <f>N('Budget'!$G$8)+N('Budget'!$H$8)</f>
      </c>
      <c r="R6" s="16">
        <f>N('Budget'!$G$9)+N('Budget'!$H$9)</f>
      </c>
      <c r="S6" s="16">
        <f>N('Budget'!$G$10)+N('Budget'!$H$10)</f>
      </c>
      <c r="T6" s="16">
        <f>N('Budget'!$G$11)+N('Budget'!$H$11)</f>
      </c>
      <c r="U6" s="16">
        <f>N('Budget'!$G$12)+N('Budget'!$H$12)</f>
      </c>
      <c r="V6" s="16">
        <f>N('Budget'!$G$13)+N('Budget'!$H$13)</f>
      </c>
      <c r="W6" s="16">
        <f>N('Budget'!$G$14)+N('Budget'!$H$14)</f>
      </c>
      <c r="X6" s="16">
        <f>N('Budget'!$G$15)+N('Budget'!$H$15)</f>
      </c>
      <c r="Y6" s="16">
        <f>N('Budget'!$G$16)+N('Budget'!$H$16)</f>
      </c>
      <c r="Z6" s="16">
        <f>N('Budget'!$G$17)+N('Budget'!$H$17)</f>
      </c>
      <c r="AA6" s="16">
        <f>N('Budget'!$G$18)+N('Budget'!$H$18)</f>
      </c>
      <c r="AB6" s="16">
        <f>N('Budget'!$G$19)+N('Budget'!$H$19)</f>
      </c>
      <c r="AC6" s="16">
        <f>N('Budget'!$G$20)+N('Budget'!$H$20)</f>
      </c>
      <c r="AD6" s="16">
        <f>SUM('Budget'!$G$21:$G$30)+SUM('Budget'!$H$21:$H$30)</f>
      </c>
      <c r="AE6" s="16">
        <f>IF('Cover'!$C$34="",0,SUMIFS('Spend log'!$F$5:$F$304,'Spend log'!$E$5:$E$304,'Cover'!$C$34))</f>
      </c>
      <c r="AF6" s="16">
        <f>IF('Cover'!$C$35="",0,SUMIFS('Spend log'!$F$5:$F$304,'Spend log'!$E$5:$E$304,'Cover'!$C$35))</f>
      </c>
      <c r="AG6" s="16">
        <f>IF('Cover'!$C$36="",0,SUMIFS('Spend log'!$F$5:$F$304,'Spend log'!$E$5:$E$304,'Cover'!$C$36))</f>
      </c>
      <c r="AH6" s="16">
        <f>IF('Cover'!$C$37="",0,SUMIFS('Spend log'!$F$5:$F$304,'Spend log'!$E$5:$E$304,'Cover'!$C$37))</f>
      </c>
      <c r="AI6" s="16">
        <f>IF('Cover'!$C$38="",0,SUMIFS('Spend log'!$F$5:$F$304,'Spend log'!$E$5:$E$304,'Cover'!$C$38))</f>
      </c>
      <c r="AJ6" s="16">
        <f>IF('Cover'!$C$39="",0,SUMIFS('Spend log'!$F$5:$F$304,'Spend log'!$E$5:$E$304,'Cover'!$C$39))</f>
      </c>
      <c r="AK6" s="16">
        <f>IF('Cover'!$C$40="",0,SUMIFS('Spend log'!$F$5:$F$304,'Spend log'!$E$5:$E$304,'Cover'!$C$40))</f>
      </c>
      <c r="AL6" s="16">
        <f>IF('Cover'!$C$41="",0,SUMIFS('Spend log'!$F$5:$F$304,'Spend log'!$E$5:$E$304,'Cover'!$C$41))</f>
      </c>
      <c r="AM6" s="16">
        <f>SUMIFS('Spend log'!$F$5:$F$304,'Spend log'!$E$5:$E$304,"Day-to-day running")</f>
      </c>
      <c r="AN6" s="16">
        <f>SUM('Spend log'!$F$5:$F$304)-SUM(AE6:AM6)</f>
      </c>
      <c r="AO6" s="13">
        <f>IFERROR(INDEX('Spend log'!$C$5:$C$304,MATCH(LARGE('Spend log'!$J$5:$J$304,1),'Spend log'!$J$5:$J$304,0)),"")</f>
      </c>
      <c r="AP6" s="16">
        <f>IFERROR(INDEX('Spend log'!$F$5:$F$304,MATCH(LARGE('Spend log'!$J$5:$J$304,1),'Spend log'!$J$5:$J$304,0)),"")</f>
      </c>
      <c r="AQ6" s="13">
        <f>IFERROR(INDEX('Spend log'!$C$5:$C$304,MATCH(LARGE('Spend log'!$J$5:$J$304,2),'Spend log'!$J$5:$J$304,0)),"")</f>
      </c>
      <c r="AR6" s="16">
        <f>IFERROR(INDEX('Spend log'!$F$5:$F$304,MATCH(LARGE('Spend log'!$J$5:$J$304,2),'Spend log'!$J$5:$J$304,0)),"")</f>
      </c>
      <c r="AS6" s="13">
        <f>IFERROR(INDEX('Spend log'!$C$5:$C$304,MATCH(LARGE('Spend log'!$J$5:$J$304,3),'Spend log'!$J$5:$J$304,0)),"")</f>
      </c>
      <c r="AT6" s="16">
        <f>IFERROR(INDEX('Spend log'!$F$5:$F$304,MATCH(LARGE('Spend log'!$J$5:$J$304,3),'Spend log'!$J$5:$J$304,0)),"")</f>
      </c>
      <c r="AU6" s="13">
        <f>'Budget'!$B$21&amp;""</f>
      </c>
      <c r="AV6" s="16">
        <f>IF('Budget'!$B$21="","",N('Budget'!$G$21)+N('Budget'!$H$21))</f>
      </c>
      <c r="AW6" s="13">
        <f>'Budget'!$B$22&amp;""</f>
      </c>
      <c r="AX6" s="16">
        <f>IF('Budget'!$B$22="","",N('Budget'!$G$22)+N('Budget'!$H$22))</f>
      </c>
      <c r="AY6" s="13">
        <f>'Budget'!$B$23&amp;""</f>
      </c>
      <c r="AZ6" s="16">
        <f>IF('Budget'!$B$23="","",N('Budget'!$G$23)+N('Budget'!$H$23))</f>
      </c>
      <c r="BA6" s="13">
        <f>'Budget'!$B$24&amp;""</f>
      </c>
      <c r="BB6" s="16">
        <f>IF('Budget'!$B$24="","",N('Budget'!$G$24)+N('Budget'!$H$24))</f>
      </c>
      <c r="BC6" s="13">
        <f>'Budget'!$B$25&amp;""</f>
      </c>
      <c r="BD6" s="16">
        <f>IF('Budget'!$B$25="","",N('Budget'!$G$25)+N('Budget'!$H$25))</f>
      </c>
      <c r="BE6" s="13">
        <f>'Budget'!$B$26&amp;""</f>
      </c>
      <c r="BF6" s="16">
        <f>IF('Budget'!$B$26="","",N('Budget'!$G$26)+N('Budget'!$H$26))</f>
      </c>
      <c r="BG6" s="13">
        <f>'Budget'!$B$27&amp;""</f>
      </c>
      <c r="BH6" s="16">
        <f>IF('Budget'!$B$27="","",N('Budget'!$G$27)+N('Budget'!$H$27))</f>
      </c>
      <c r="BI6" s="13">
        <f>'Budget'!$B$28&amp;""</f>
      </c>
      <c r="BJ6" s="16">
        <f>IF('Budget'!$B$28="","",N('Budget'!$G$28)+N('Budget'!$H$28))</f>
      </c>
      <c r="BK6" s="13">
        <f>'Budget'!$B$29&amp;""</f>
      </c>
      <c r="BL6" s="16">
        <f>IF('Budget'!$B$29="","",N('Budget'!$G$29)+N('Budget'!$H$29))</f>
      </c>
      <c r="BM6" s="13">
        <f>'Budget'!$B$30&amp;""</f>
      </c>
      <c r="BN6" s="16">
        <f>IF('Budget'!$B$30="","",N('Budget'!$G$30)+N('Budget'!$H$30))</f>
      </c>
      <c r="BO6" s="13">
        <f>COUNT('Spend log'!$F$5:$F$304)</f>
      </c>
      <c r="BP6" s="13">
        <f>TEXT(TODAY(),"d mmm yyyy")</f>
      </c>
    </row>
  </sheetData>
  <sheetProtection sheet="1" objects="1" scenarios="1" formatColumns="0" formatRows="0" insertRows="1" deleteRows="1" sort="0" autoFilter="0"/>
  <mergeCells count="2">
    <mergeCell ref="A2:L2"/>
    <mergeCell ref="A3:L3"/>
  </mergeCells>
  <pageMargins left="0.5" right="0.5" top="0.6" bottom="0.7" header="0.3" footer="0.3"/>
  <pageSetup paperSize="9" orientation="landscape" fitToWidth="1" fitToHeight="0"/>
  <headerFooter>
    <oddFooter>&amp;L&amp;8Downloaded from humanprincipals.com. Free to use and adapt for your school.&amp;R&amp;8&amp;P / &amp;N</oddFooter>
  </headerFooter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Department budget</dc:title>
  <dc:creator>Human Principals (humanprincipals.com)</dc:creator>
  <cp:lastModifiedBy>Human Principals (humanprincipals.com)</cp:lastModifiedBy>
  <dc:language>en-GB</dc:language>
  <dcterms:created xsi:type="dcterms:W3CDTF">2026-10-11T12:36:56Z</dcterms:created>
  <dcterms:modified xsi:type="dcterms:W3CDTF">2026-10-11T12:36:56Z</dcterms:modified>
</cp:coreProperties>
</file>